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18192" windowHeight="12060"/>
  </bookViews>
  <sheets>
    <sheet name="Tab. IS.TS.2" sheetId="2" r:id="rId1"/>
    <sheet name="Foglio3" sheetId="3" state="hidden" r:id="rId2"/>
    <sheet name="Dati 2016 da spss" sheetId="4" state="hidden" r:id="rId3"/>
    <sheet name="Dati 2017 da spss" sheetId="5" state="hidden" r:id="rId4"/>
  </sheets>
  <calcPr calcId="145621"/>
</workbook>
</file>

<file path=xl/calcChain.xml><?xml version="1.0" encoding="utf-8"?>
<calcChain xmlns="http://schemas.openxmlformats.org/spreadsheetml/2006/main">
  <c r="S18" i="2" l="1"/>
  <c r="S31" i="2" s="1"/>
  <c r="S19" i="2"/>
  <c r="S17" i="2"/>
  <c r="S36" i="2" s="1"/>
  <c r="S16" i="2"/>
  <c r="S35" i="2" s="1"/>
  <c r="S15" i="2"/>
  <c r="S34" i="2" s="1"/>
  <c r="S14" i="2"/>
  <c r="S13" i="2"/>
  <c r="S32" i="2" s="1"/>
  <c r="S12" i="2"/>
  <c r="R69" i="2" s="1"/>
  <c r="S11" i="2"/>
  <c r="S10" i="2"/>
  <c r="R67" i="2" s="1"/>
  <c r="S9" i="2"/>
  <c r="T9" i="2" s="1"/>
  <c r="S8" i="2"/>
  <c r="S27" i="2" s="1"/>
  <c r="S7" i="2"/>
  <c r="S6" i="2"/>
  <c r="T19" i="2"/>
  <c r="S57" i="2" s="1"/>
  <c r="T18" i="2"/>
  <c r="S56" i="2" s="1"/>
  <c r="T8" i="2"/>
  <c r="S46" i="2" s="1"/>
  <c r="T7" i="2"/>
  <c r="S45" i="2" s="1"/>
  <c r="T6" i="2"/>
  <c r="S44" i="2" s="1"/>
  <c r="T5" i="2"/>
  <c r="T4" i="2"/>
  <c r="S5" i="2"/>
  <c r="S43" i="2" s="1"/>
  <c r="S4" i="2"/>
  <c r="S23" i="2" s="1"/>
  <c r="S24" i="2"/>
  <c r="S26" i="2"/>
  <c r="S37" i="2"/>
  <c r="S38" i="2"/>
  <c r="R62" i="2"/>
  <c r="R63" i="2"/>
  <c r="R64" i="2"/>
  <c r="R73" i="2"/>
  <c r="R75" i="2"/>
  <c r="R76" i="2"/>
  <c r="T76" i="2"/>
  <c r="T74" i="2"/>
  <c r="T69" i="2"/>
  <c r="T65" i="2"/>
  <c r="T64" i="2"/>
  <c r="T63" i="2"/>
  <c r="S76" i="2"/>
  <c r="S75" i="2"/>
  <c r="S65" i="2"/>
  <c r="S64" i="2"/>
  <c r="S63" i="2"/>
  <c r="S62" i="2"/>
  <c r="T75" i="2" l="1"/>
  <c r="S25" i="2"/>
  <c r="S33" i="2"/>
  <c r="S74" i="2"/>
  <c r="R74" i="2"/>
  <c r="T17" i="2"/>
  <c r="S55" i="2" s="1"/>
  <c r="S73" i="2"/>
  <c r="T73" i="2"/>
  <c r="T16" i="2"/>
  <c r="S54" i="2"/>
  <c r="S72" i="2"/>
  <c r="T72" i="2"/>
  <c r="T15" i="2"/>
  <c r="S53" i="2" s="1"/>
  <c r="R72" i="2"/>
  <c r="S71" i="2"/>
  <c r="R71" i="2"/>
  <c r="T71" i="2"/>
  <c r="T14" i="2"/>
  <c r="S52" i="2" s="1"/>
  <c r="S51" i="2"/>
  <c r="T70" i="2"/>
  <c r="T13" i="2"/>
  <c r="S70" i="2"/>
  <c r="R70" i="2"/>
  <c r="S69" i="2"/>
  <c r="T12" i="2"/>
  <c r="S50" i="2" s="1"/>
  <c r="T68" i="2"/>
  <c r="S30" i="2"/>
  <c r="R68" i="2"/>
  <c r="T11" i="2"/>
  <c r="S49" i="2" s="1"/>
  <c r="T67" i="2"/>
  <c r="S29" i="2"/>
  <c r="T10" i="2"/>
  <c r="S48" i="2" s="1"/>
  <c r="S66" i="2"/>
  <c r="T66" i="2"/>
  <c r="S28" i="2"/>
  <c r="R66" i="2"/>
  <c r="S47" i="2"/>
  <c r="R65" i="2"/>
  <c r="T62" i="2"/>
  <c r="T61" i="2"/>
  <c r="S61" i="2"/>
  <c r="R61" i="2"/>
  <c r="S42" i="2"/>
  <c r="R18" i="2"/>
  <c r="R23" i="2" s="1"/>
  <c r="R17" i="2"/>
  <c r="R16" i="2"/>
  <c r="R15" i="2"/>
  <c r="R14" i="2"/>
  <c r="R13" i="2"/>
  <c r="R12" i="2"/>
  <c r="R11" i="2"/>
  <c r="R10" i="2"/>
  <c r="R9" i="2"/>
  <c r="R8" i="2"/>
  <c r="R7" i="2"/>
  <c r="R6" i="2"/>
  <c r="R5" i="2"/>
  <c r="R4" i="2"/>
  <c r="R27" i="2"/>
  <c r="R37" i="2"/>
  <c r="R35" i="2" l="1"/>
  <c r="R33" i="2"/>
  <c r="R19" i="2"/>
  <c r="R30" i="2" s="1"/>
  <c r="R31" i="2"/>
  <c r="R29" i="2"/>
  <c r="R25" i="2"/>
  <c r="R34" i="2" l="1"/>
  <c r="R26" i="2"/>
  <c r="R38" i="2"/>
  <c r="R24" i="2"/>
  <c r="R36" i="2"/>
  <c r="R28" i="2"/>
  <c r="R32" i="2"/>
  <c r="P16" i="3"/>
  <c r="K16" i="3"/>
  <c r="P15" i="3"/>
  <c r="K15" i="3"/>
  <c r="P14" i="3"/>
  <c r="K14" i="3"/>
  <c r="P13" i="3"/>
  <c r="K13" i="3"/>
  <c r="P12" i="3"/>
  <c r="K12" i="3"/>
  <c r="P11" i="3"/>
  <c r="K11" i="3"/>
  <c r="P10" i="3"/>
  <c r="K10" i="3"/>
  <c r="P9" i="3"/>
  <c r="K9" i="3"/>
  <c r="P8" i="3"/>
  <c r="K8" i="3"/>
  <c r="P7" i="3"/>
  <c r="K7" i="3"/>
  <c r="P6" i="3"/>
  <c r="K6" i="3"/>
  <c r="P5" i="3"/>
  <c r="K5" i="3"/>
  <c r="P4" i="3"/>
  <c r="P18" i="3" s="1"/>
  <c r="K4" i="3"/>
  <c r="K18" i="3" s="1"/>
  <c r="P3" i="3"/>
  <c r="P17" i="3" s="1"/>
  <c r="K3" i="3"/>
  <c r="K17" i="3" s="1"/>
  <c r="Q17" i="2" l="1"/>
  <c r="Q16" i="2"/>
  <c r="Q15" i="2"/>
  <c r="Q14" i="2"/>
  <c r="Q13" i="2"/>
  <c r="Q12" i="2"/>
  <c r="Q11" i="2"/>
  <c r="Q10" i="2"/>
  <c r="Q9" i="2"/>
  <c r="Q8" i="2"/>
  <c r="Q7" i="2"/>
  <c r="Q6" i="2"/>
  <c r="Q5" i="2"/>
  <c r="Q4" i="2"/>
  <c r="R47" i="2" l="1"/>
  <c r="Q66" i="2"/>
  <c r="R44" i="2"/>
  <c r="Q63" i="2"/>
  <c r="R48" i="2"/>
  <c r="Q67" i="2"/>
  <c r="R52" i="2"/>
  <c r="Q71" i="2"/>
  <c r="R43" i="2"/>
  <c r="Q62" i="2"/>
  <c r="R45" i="2"/>
  <c r="Q64" i="2"/>
  <c r="R49" i="2"/>
  <c r="Q68" i="2"/>
  <c r="R53" i="2"/>
  <c r="Q72" i="2"/>
  <c r="R42" i="2"/>
  <c r="Q61" i="2"/>
  <c r="Q65" i="2"/>
  <c r="Q69" i="2"/>
  <c r="Q73" i="2"/>
  <c r="R51" i="2"/>
  <c r="Q70" i="2"/>
  <c r="R55" i="2"/>
  <c r="Q74" i="2"/>
  <c r="P63" i="2"/>
  <c r="P64" i="2"/>
  <c r="P72" i="2"/>
  <c r="P61" i="2"/>
  <c r="P65" i="2"/>
  <c r="P69" i="2"/>
  <c r="P73" i="2"/>
  <c r="P67" i="2"/>
  <c r="P71" i="2"/>
  <c r="P68" i="2"/>
  <c r="P62" i="2"/>
  <c r="P66" i="2"/>
  <c r="P70" i="2"/>
  <c r="P74" i="2"/>
  <c r="Q18" i="2"/>
  <c r="Q75" i="2" s="1"/>
  <c r="Q19" i="2"/>
  <c r="Q76" i="2" s="1"/>
  <c r="Q44" i="2"/>
  <c r="T52" i="2"/>
  <c r="T48" i="2"/>
  <c r="Q45" i="2"/>
  <c r="M47" i="2"/>
  <c r="O49" i="2"/>
  <c r="M53" i="2"/>
  <c r="M55" i="2"/>
  <c r="Q29" i="2"/>
  <c r="Q37" i="2"/>
  <c r="Q46" i="2"/>
  <c r="Q48" i="2"/>
  <c r="Q50" i="2"/>
  <c r="Q54" i="2"/>
  <c r="J43" i="2"/>
  <c r="F51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O72" i="2"/>
  <c r="N72" i="2"/>
  <c r="M72" i="2"/>
  <c r="L72" i="2"/>
  <c r="K72" i="2"/>
  <c r="J72" i="2"/>
  <c r="I72" i="2"/>
  <c r="H72" i="2"/>
  <c r="G72" i="2"/>
  <c r="F72" i="2"/>
  <c r="E72" i="2"/>
  <c r="D72" i="2"/>
  <c r="C72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O70" i="2"/>
  <c r="N70" i="2"/>
  <c r="M70" i="2"/>
  <c r="L70" i="2"/>
  <c r="K70" i="2"/>
  <c r="J70" i="2"/>
  <c r="I70" i="2"/>
  <c r="H70" i="2"/>
  <c r="G70" i="2"/>
  <c r="F70" i="2"/>
  <c r="E70" i="2"/>
  <c r="D70" i="2"/>
  <c r="C70" i="2"/>
  <c r="O69" i="2"/>
  <c r="N69" i="2"/>
  <c r="M69" i="2"/>
  <c r="L69" i="2"/>
  <c r="K69" i="2"/>
  <c r="J69" i="2"/>
  <c r="I69" i="2"/>
  <c r="H69" i="2"/>
  <c r="G69" i="2"/>
  <c r="F69" i="2"/>
  <c r="E69" i="2"/>
  <c r="D69" i="2"/>
  <c r="C69" i="2"/>
  <c r="O68" i="2"/>
  <c r="N68" i="2"/>
  <c r="M68" i="2"/>
  <c r="L68" i="2"/>
  <c r="K68" i="2"/>
  <c r="J68" i="2"/>
  <c r="I68" i="2"/>
  <c r="H68" i="2"/>
  <c r="G68" i="2"/>
  <c r="F68" i="2"/>
  <c r="O67" i="2"/>
  <c r="N67" i="2"/>
  <c r="M67" i="2"/>
  <c r="L67" i="2"/>
  <c r="K67" i="2"/>
  <c r="J67" i="2"/>
  <c r="I67" i="2"/>
  <c r="H67" i="2"/>
  <c r="G67" i="2"/>
  <c r="F67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J55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C54" i="2"/>
  <c r="H53" i="2"/>
  <c r="C53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H49" i="2"/>
  <c r="P48" i="2"/>
  <c r="O48" i="2"/>
  <c r="N48" i="2"/>
  <c r="M48" i="2"/>
  <c r="L48" i="2"/>
  <c r="K48" i="2"/>
  <c r="J48" i="2"/>
  <c r="I48" i="2"/>
  <c r="H48" i="2"/>
  <c r="G48" i="2"/>
  <c r="F48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N45" i="2"/>
  <c r="F45" i="2"/>
  <c r="L44" i="2"/>
  <c r="E44" i="2"/>
  <c r="D44" i="2"/>
  <c r="O43" i="2"/>
  <c r="N43" i="2"/>
  <c r="G43" i="2"/>
  <c r="F43" i="2"/>
  <c r="O42" i="2"/>
  <c r="N42" i="2"/>
  <c r="M42" i="2"/>
  <c r="K42" i="2"/>
  <c r="J42" i="2"/>
  <c r="I42" i="2"/>
  <c r="G42" i="2"/>
  <c r="F42" i="2"/>
  <c r="E42" i="2"/>
  <c r="C42" i="2"/>
  <c r="T42" i="2" l="1"/>
  <c r="R54" i="2"/>
  <c r="T54" i="2"/>
  <c r="R46" i="2"/>
  <c r="T46" i="2"/>
  <c r="R50" i="2"/>
  <c r="T50" i="2"/>
  <c r="Q28" i="2"/>
  <c r="Q25" i="2"/>
  <c r="D42" i="2"/>
  <c r="H42" i="2"/>
  <c r="L42" i="2"/>
  <c r="P42" i="2"/>
  <c r="M44" i="2"/>
  <c r="P49" i="2"/>
  <c r="Q42" i="2"/>
  <c r="Q34" i="2"/>
  <c r="G45" i="2"/>
  <c r="C55" i="2"/>
  <c r="I44" i="2"/>
  <c r="C45" i="2"/>
  <c r="K45" i="2"/>
  <c r="E52" i="2"/>
  <c r="G55" i="2"/>
  <c r="O55" i="2"/>
  <c r="Q32" i="2"/>
  <c r="Q31" i="2"/>
  <c r="Q23" i="2"/>
  <c r="Q38" i="2"/>
  <c r="O45" i="2"/>
  <c r="K55" i="2"/>
  <c r="Q55" i="2"/>
  <c r="Q24" i="2"/>
  <c r="Q35" i="2"/>
  <c r="Q27" i="2"/>
  <c r="Q30" i="2"/>
  <c r="H44" i="2"/>
  <c r="P44" i="2"/>
  <c r="J45" i="2"/>
  <c r="N51" i="2"/>
  <c r="N53" i="2"/>
  <c r="F55" i="2"/>
  <c r="N55" i="2"/>
  <c r="Q36" i="2"/>
  <c r="Q33" i="2"/>
  <c r="Q26" i="2"/>
  <c r="I49" i="2"/>
  <c r="F47" i="2"/>
  <c r="L49" i="2"/>
  <c r="I52" i="2"/>
  <c r="Q49" i="2"/>
  <c r="N47" i="2"/>
  <c r="M49" i="2"/>
  <c r="J51" i="2"/>
  <c r="M52" i="2"/>
  <c r="F52" i="2"/>
  <c r="J52" i="2"/>
  <c r="N52" i="2"/>
  <c r="D53" i="2"/>
  <c r="J53" i="2"/>
  <c r="O53" i="2"/>
  <c r="Q52" i="2"/>
  <c r="F44" i="2"/>
  <c r="J44" i="2"/>
  <c r="N44" i="2"/>
  <c r="F49" i="2"/>
  <c r="J49" i="2"/>
  <c r="N49" i="2"/>
  <c r="C52" i="2"/>
  <c r="G52" i="2"/>
  <c r="K52" i="2"/>
  <c r="O52" i="2"/>
  <c r="F53" i="2"/>
  <c r="K53" i="2"/>
  <c r="P53" i="2"/>
  <c r="T44" i="2"/>
  <c r="C44" i="2"/>
  <c r="G44" i="2"/>
  <c r="K44" i="2"/>
  <c r="O44" i="2"/>
  <c r="J47" i="2"/>
  <c r="G49" i="2"/>
  <c r="K49" i="2"/>
  <c r="D52" i="2"/>
  <c r="H52" i="2"/>
  <c r="L52" i="2"/>
  <c r="P52" i="2"/>
  <c r="G53" i="2"/>
  <c r="L53" i="2"/>
  <c r="Q53" i="2"/>
  <c r="C43" i="2"/>
  <c r="K43" i="2"/>
  <c r="T51" i="2"/>
  <c r="G47" i="2"/>
  <c r="O47" i="2"/>
  <c r="G51" i="2"/>
  <c r="K51" i="2"/>
  <c r="T43" i="2"/>
  <c r="H43" i="2"/>
  <c r="L43" i="2"/>
  <c r="H45" i="2"/>
  <c r="L45" i="2"/>
  <c r="P45" i="2"/>
  <c r="D47" i="2"/>
  <c r="H47" i="2"/>
  <c r="P47" i="2"/>
  <c r="D51" i="2"/>
  <c r="H51" i="2"/>
  <c r="L51" i="2"/>
  <c r="H55" i="2"/>
  <c r="L55" i="2"/>
  <c r="P55" i="2"/>
  <c r="E43" i="2"/>
  <c r="I43" i="2"/>
  <c r="M43" i="2"/>
  <c r="E45" i="2"/>
  <c r="I45" i="2"/>
  <c r="M45" i="2"/>
  <c r="E47" i="2"/>
  <c r="I47" i="2"/>
  <c r="E51" i="2"/>
  <c r="I51" i="2"/>
  <c r="M51" i="2"/>
  <c r="E53" i="2"/>
  <c r="I53" i="2"/>
  <c r="E55" i="2"/>
  <c r="I55" i="2"/>
  <c r="Q43" i="2"/>
  <c r="T49" i="2"/>
  <c r="T47" i="2"/>
  <c r="C47" i="2"/>
  <c r="K47" i="2"/>
  <c r="C51" i="2"/>
  <c r="O51" i="2"/>
  <c r="Q51" i="2"/>
  <c r="T55" i="2"/>
  <c r="T45" i="2"/>
  <c r="D43" i="2"/>
  <c r="P43" i="2"/>
  <c r="D45" i="2"/>
  <c r="L47" i="2"/>
  <c r="P51" i="2"/>
  <c r="D55" i="2"/>
  <c r="Q47" i="2"/>
  <c r="T53" i="2"/>
  <c r="P19" i="2"/>
  <c r="P76" i="2" s="1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P18" i="2"/>
  <c r="P75" i="2" s="1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R57" i="2" l="1"/>
  <c r="R56" i="2"/>
  <c r="T30" i="2"/>
  <c r="T57" i="2"/>
  <c r="F35" i="2"/>
  <c r="F31" i="2"/>
  <c r="F27" i="2"/>
  <c r="F23" i="2"/>
  <c r="F33" i="2"/>
  <c r="E75" i="2"/>
  <c r="F37" i="2"/>
  <c r="F29" i="2"/>
  <c r="F25" i="2"/>
  <c r="C37" i="2"/>
  <c r="C33" i="2"/>
  <c r="C25" i="2"/>
  <c r="C35" i="2"/>
  <c r="C27" i="2"/>
  <c r="C23" i="2"/>
  <c r="C31" i="2"/>
  <c r="G37" i="2"/>
  <c r="G33" i="2"/>
  <c r="G29" i="2"/>
  <c r="G25" i="2"/>
  <c r="F75" i="2"/>
  <c r="G31" i="2"/>
  <c r="G23" i="2"/>
  <c r="G27" i="2"/>
  <c r="G35" i="2"/>
  <c r="K37" i="2"/>
  <c r="K33" i="2"/>
  <c r="K29" i="2"/>
  <c r="K25" i="2"/>
  <c r="J75" i="2"/>
  <c r="K35" i="2"/>
  <c r="K27" i="2"/>
  <c r="K31" i="2"/>
  <c r="K23" i="2"/>
  <c r="O37" i="2"/>
  <c r="O33" i="2"/>
  <c r="O29" i="2"/>
  <c r="O25" i="2"/>
  <c r="N75" i="2"/>
  <c r="O31" i="2"/>
  <c r="O23" i="2"/>
  <c r="O35" i="2"/>
  <c r="O27" i="2"/>
  <c r="E38" i="2"/>
  <c r="E34" i="2"/>
  <c r="E26" i="2"/>
  <c r="D76" i="2"/>
  <c r="E32" i="2"/>
  <c r="E24" i="2"/>
  <c r="E36" i="2"/>
  <c r="E28" i="2"/>
  <c r="I38" i="2"/>
  <c r="I34" i="2"/>
  <c r="I30" i="2"/>
  <c r="I26" i="2"/>
  <c r="H76" i="2"/>
  <c r="I36" i="2"/>
  <c r="I32" i="2"/>
  <c r="I24" i="2"/>
  <c r="I28" i="2"/>
  <c r="M38" i="2"/>
  <c r="M34" i="2"/>
  <c r="M30" i="2"/>
  <c r="M26" i="2"/>
  <c r="L76" i="2"/>
  <c r="M36" i="2"/>
  <c r="M28" i="2"/>
  <c r="M32" i="2"/>
  <c r="M24" i="2"/>
  <c r="D37" i="2"/>
  <c r="D33" i="2"/>
  <c r="D25" i="2"/>
  <c r="C75" i="2"/>
  <c r="D31" i="2"/>
  <c r="D23" i="2"/>
  <c r="D35" i="2"/>
  <c r="D27" i="2"/>
  <c r="H37" i="2"/>
  <c r="H33" i="2"/>
  <c r="H29" i="2"/>
  <c r="H25" i="2"/>
  <c r="G75" i="2"/>
  <c r="H35" i="2"/>
  <c r="H31" i="2"/>
  <c r="H23" i="2"/>
  <c r="H27" i="2"/>
  <c r="L56" i="2"/>
  <c r="L37" i="2"/>
  <c r="L33" i="2"/>
  <c r="L29" i="2"/>
  <c r="L25" i="2"/>
  <c r="K75" i="2"/>
  <c r="L35" i="2"/>
  <c r="L27" i="2"/>
  <c r="L31" i="2"/>
  <c r="L23" i="2"/>
  <c r="P37" i="2"/>
  <c r="P33" i="2"/>
  <c r="P29" i="2"/>
  <c r="P25" i="2"/>
  <c r="O75" i="2"/>
  <c r="P27" i="2"/>
  <c r="P31" i="2"/>
  <c r="P23" i="2"/>
  <c r="P35" i="2"/>
  <c r="E76" i="2"/>
  <c r="F36" i="2"/>
  <c r="F32" i="2"/>
  <c r="F28" i="2"/>
  <c r="F24" i="2"/>
  <c r="F38" i="2"/>
  <c r="F30" i="2"/>
  <c r="F26" i="2"/>
  <c r="F34" i="2"/>
  <c r="I76" i="2"/>
  <c r="J36" i="2"/>
  <c r="J32" i="2"/>
  <c r="J28" i="2"/>
  <c r="J24" i="2"/>
  <c r="J34" i="2"/>
  <c r="J26" i="2"/>
  <c r="J30" i="2"/>
  <c r="J38" i="2"/>
  <c r="M76" i="2"/>
  <c r="N36" i="2"/>
  <c r="N32" i="2"/>
  <c r="N28" i="2"/>
  <c r="N24" i="2"/>
  <c r="N38" i="2"/>
  <c r="N30" i="2"/>
  <c r="N34" i="2"/>
  <c r="N26" i="2"/>
  <c r="D75" i="2"/>
  <c r="E35" i="2"/>
  <c r="E31" i="2"/>
  <c r="E27" i="2"/>
  <c r="E23" i="2"/>
  <c r="E37" i="2"/>
  <c r="E25" i="2"/>
  <c r="E33" i="2"/>
  <c r="H75" i="2"/>
  <c r="I35" i="2"/>
  <c r="I31" i="2"/>
  <c r="I27" i="2"/>
  <c r="I23" i="2"/>
  <c r="I33" i="2"/>
  <c r="I25" i="2"/>
  <c r="I29" i="2"/>
  <c r="I37" i="2"/>
  <c r="L75" i="2"/>
  <c r="M35" i="2"/>
  <c r="M31" i="2"/>
  <c r="M27" i="2"/>
  <c r="M23" i="2"/>
  <c r="M37" i="2"/>
  <c r="M29" i="2"/>
  <c r="M33" i="2"/>
  <c r="M25" i="2"/>
  <c r="C36" i="2"/>
  <c r="C32" i="2"/>
  <c r="C28" i="2"/>
  <c r="C24" i="2"/>
  <c r="C34" i="2"/>
  <c r="C26" i="2"/>
  <c r="C38" i="2"/>
  <c r="G36" i="2"/>
  <c r="G32" i="2"/>
  <c r="G28" i="2"/>
  <c r="G24" i="2"/>
  <c r="G34" i="2"/>
  <c r="G38" i="2"/>
  <c r="G30" i="2"/>
  <c r="G26" i="2"/>
  <c r="F76" i="2"/>
  <c r="K36" i="2"/>
  <c r="K32" i="2"/>
  <c r="K28" i="2"/>
  <c r="K24" i="2"/>
  <c r="J76" i="2"/>
  <c r="K38" i="2"/>
  <c r="K34" i="2"/>
  <c r="K26" i="2"/>
  <c r="K30" i="2"/>
  <c r="O36" i="2"/>
  <c r="O32" i="2"/>
  <c r="O28" i="2"/>
  <c r="O24" i="2"/>
  <c r="N76" i="2"/>
  <c r="O26" i="2"/>
  <c r="O38" i="2"/>
  <c r="O30" i="2"/>
  <c r="O34" i="2"/>
  <c r="J35" i="2"/>
  <c r="J31" i="2"/>
  <c r="J27" i="2"/>
  <c r="J23" i="2"/>
  <c r="J37" i="2"/>
  <c r="J33" i="2"/>
  <c r="J25" i="2"/>
  <c r="I75" i="2"/>
  <c r="J29" i="2"/>
  <c r="N35" i="2"/>
  <c r="N31" i="2"/>
  <c r="N27" i="2"/>
  <c r="N23" i="2"/>
  <c r="M75" i="2"/>
  <c r="N25" i="2"/>
  <c r="N37" i="2"/>
  <c r="N29" i="2"/>
  <c r="N33" i="2"/>
  <c r="D38" i="2"/>
  <c r="D34" i="2"/>
  <c r="D26" i="2"/>
  <c r="C76" i="2"/>
  <c r="D36" i="2"/>
  <c r="D28" i="2"/>
  <c r="D24" i="2"/>
  <c r="D32" i="2"/>
  <c r="H38" i="2"/>
  <c r="H34" i="2"/>
  <c r="H30" i="2"/>
  <c r="H26" i="2"/>
  <c r="G76" i="2"/>
  <c r="H32" i="2"/>
  <c r="H24" i="2"/>
  <c r="H28" i="2"/>
  <c r="H36" i="2"/>
  <c r="L38" i="2"/>
  <c r="L34" i="2"/>
  <c r="L30" i="2"/>
  <c r="L26" i="2"/>
  <c r="K76" i="2"/>
  <c r="L36" i="2"/>
  <c r="L28" i="2"/>
  <c r="L32" i="2"/>
  <c r="L24" i="2"/>
  <c r="P38" i="2"/>
  <c r="P34" i="2"/>
  <c r="P30" i="2"/>
  <c r="P26" i="2"/>
  <c r="O76" i="2"/>
  <c r="P32" i="2"/>
  <c r="P24" i="2"/>
  <c r="P36" i="2"/>
  <c r="P28" i="2"/>
  <c r="T28" i="2" l="1"/>
  <c r="T26" i="2"/>
  <c r="T35" i="2"/>
  <c r="T31" i="2"/>
  <c r="D56" i="2"/>
  <c r="G56" i="2"/>
  <c r="Q56" i="2"/>
  <c r="O56" i="2"/>
  <c r="T27" i="2"/>
  <c r="T24" i="2"/>
  <c r="E57" i="2"/>
  <c r="T32" i="2"/>
  <c r="T36" i="2"/>
  <c r="T38" i="2"/>
  <c r="T34" i="2"/>
  <c r="Q57" i="2"/>
  <c r="T29" i="2"/>
  <c r="T33" i="2"/>
  <c r="T37" i="2"/>
  <c r="T23" i="2"/>
  <c r="T56" i="2"/>
  <c r="T25" i="2"/>
  <c r="G57" i="2"/>
  <c r="I57" i="2"/>
  <c r="H57" i="2"/>
  <c r="O57" i="2"/>
  <c r="J57" i="2"/>
  <c r="F57" i="2"/>
  <c r="P56" i="2"/>
  <c r="C56" i="2"/>
  <c r="F56" i="2"/>
  <c r="C57" i="2"/>
  <c r="N57" i="2"/>
  <c r="H56" i="2"/>
  <c r="M57" i="2"/>
  <c r="K56" i="2"/>
  <c r="P57" i="2"/>
  <c r="L57" i="2"/>
  <c r="D57" i="2"/>
  <c r="N56" i="2"/>
  <c r="J56" i="2"/>
  <c r="K57" i="2"/>
  <c r="M56" i="2"/>
  <c r="I56" i="2"/>
  <c r="E56" i="2"/>
</calcChain>
</file>

<file path=xl/sharedStrings.xml><?xml version="1.0" encoding="utf-8"?>
<sst xmlns="http://schemas.openxmlformats.org/spreadsheetml/2006/main" count="393" uniqueCount="85">
  <si>
    <t>Localizzazione</t>
  </si>
  <si>
    <t>Autostrada</t>
  </si>
  <si>
    <t>Strada Urbana</t>
  </si>
  <si>
    <t>Strada Provinciale</t>
  </si>
  <si>
    <t>Strada Regionale</t>
  </si>
  <si>
    <t>Strada Statale</t>
  </si>
  <si>
    <t xml:space="preserve">Strada Comunale </t>
  </si>
  <si>
    <t>Altra Strada</t>
  </si>
  <si>
    <t>Anno  2001</t>
  </si>
  <si>
    <t>Anno  2002</t>
  </si>
  <si>
    <t>Anno  2003</t>
  </si>
  <si>
    <t>Anno  2004</t>
  </si>
  <si>
    <t>Anno  2005</t>
  </si>
  <si>
    <t>Anno  2006</t>
  </si>
  <si>
    <t>Anno  2007</t>
  </si>
  <si>
    <t>Anno  2008</t>
  </si>
  <si>
    <t>Anno  2009</t>
  </si>
  <si>
    <t>Anno  2010</t>
  </si>
  <si>
    <t>Anno  2011</t>
  </si>
  <si>
    <t>Anno  2012</t>
  </si>
  <si>
    <t>Anno  2013</t>
  </si>
  <si>
    <t>morti</t>
  </si>
  <si>
    <t>feriti</t>
  </si>
  <si>
    <t>Anno  2014</t>
  </si>
  <si>
    <t>Composizione percentuale per tipologia di strada</t>
  </si>
  <si>
    <t>Composizione percentuale per anno</t>
  </si>
  <si>
    <t xml:space="preserve"> 2002/01</t>
  </si>
  <si>
    <t xml:space="preserve"> 2003/02</t>
  </si>
  <si>
    <t xml:space="preserve"> 2004/03</t>
  </si>
  <si>
    <t xml:space="preserve"> 2005/04</t>
  </si>
  <si>
    <t xml:space="preserve"> 2006/05</t>
  </si>
  <si>
    <t xml:space="preserve"> 2007/06</t>
  </si>
  <si>
    <t xml:space="preserve"> 2008/07</t>
  </si>
  <si>
    <t xml:space="preserve"> 2009/08</t>
  </si>
  <si>
    <t xml:space="preserve"> 2010/09</t>
  </si>
  <si>
    <t xml:space="preserve"> 2011/10</t>
  </si>
  <si>
    <t xml:space="preserve"> 2012/11</t>
  </si>
  <si>
    <t xml:space="preserve"> 2013/12</t>
  </si>
  <si>
    <t>2014/13</t>
  </si>
  <si>
    <t>Valori assoluti</t>
  </si>
  <si>
    <t>Incidenti - Localizzazione dell'incidente</t>
  </si>
  <si>
    <t xml:space="preserve"> </t>
  </si>
  <si>
    <t>Frequenza</t>
  </si>
  <si>
    <t>Percentuale</t>
  </si>
  <si>
    <t>Percentuale valida</t>
  </si>
  <si>
    <t>Percentuale cumulata</t>
  </si>
  <si>
    <t>Validi</t>
  </si>
  <si>
    <t>Strada regionale entro l'abitato</t>
  </si>
  <si>
    <t>Incidenti</t>
  </si>
  <si>
    <t>Morti</t>
  </si>
  <si>
    <t>Strada urbana</t>
  </si>
  <si>
    <t>Incidenti mortali</t>
  </si>
  <si>
    <t>Feriti</t>
  </si>
  <si>
    <t>Strada Comunale</t>
  </si>
  <si>
    <t>Strada statale nell'abitato</t>
  </si>
  <si>
    <t>Strada comunale extraurbana</t>
  </si>
  <si>
    <t>Strada provinciale fuori dell'abitato</t>
  </si>
  <si>
    <t>Strada statale fuori dell'abitato</t>
  </si>
  <si>
    <t>Strada regionale fuori l'abitato</t>
  </si>
  <si>
    <t>Totale</t>
  </si>
  <si>
    <t>Altra strada</t>
  </si>
  <si>
    <t>Incidenti mortali - Localizzazione dell'incidente</t>
  </si>
  <si>
    <t>Anno 2015</t>
  </si>
  <si>
    <t>Strada provinciale nell'abitato</t>
  </si>
  <si>
    <t>Morti Localizzazione dell'incidente</t>
  </si>
  <si>
    <t>Localizzazione dell'incidente</t>
  </si>
  <si>
    <t>2015/14</t>
  </si>
  <si>
    <t>Fonte: elaborazione Ministero delle Infrastrutture e dei Trasporti su dati ISTAT.</t>
  </si>
  <si>
    <t>Morti 2016</t>
  </si>
  <si>
    <t>Feriti 2016</t>
  </si>
  <si>
    <t>Anno 2016</t>
  </si>
  <si>
    <t>2016/15</t>
  </si>
  <si>
    <t>-</t>
  </si>
  <si>
    <t>Totali per tipologia</t>
  </si>
  <si>
    <t>Tipologia</t>
  </si>
  <si>
    <t>Totale per anno</t>
  </si>
  <si>
    <t>Medie per tipologia</t>
  </si>
  <si>
    <t>Media per anno</t>
  </si>
  <si>
    <t>Morti 2017</t>
  </si>
  <si>
    <t>Feriti 2017</t>
  </si>
  <si>
    <t>Var. 2017/01</t>
  </si>
  <si>
    <t>Anno 2017</t>
  </si>
  <si>
    <t>2017/16</t>
  </si>
  <si>
    <t>Var. 2017/10</t>
  </si>
  <si>
    <t>Tab. IS.TS.2 - Morti e feriti in incidenti stradali per tipologia di strada - Anni 2001-2017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</si>
</sst>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#,##0.000"/>
    <numFmt numFmtId="165" formatCode="_-* #,##0_-;\-* #,##0_-;_-* &quot;-&quot;??_-;_-@_-"/>
    <numFmt numFmtId="166" formatCode="###0"/>
    <numFmt numFmtId="167" formatCode="####.0"/>
  </numFmts>
  <fonts count="28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i/>
      <sz val="8"/>
      <color indexed="8"/>
      <name val="Times New Roman"/>
      <family val="1"/>
    </font>
    <font>
      <b/>
      <i/>
      <sz val="8"/>
      <color indexed="8"/>
      <name val="Times New Roman"/>
      <family val="1"/>
    </font>
    <font>
      <i/>
      <sz val="8"/>
      <color theme="1"/>
      <name val="Times New Roman"/>
      <family val="1"/>
    </font>
    <font>
      <b/>
      <sz val="5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i/>
      <sz val="11"/>
      <color theme="1"/>
      <name val="Calibri"/>
      <family val="2"/>
      <scheme val="minor"/>
    </font>
    <font>
      <sz val="9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</borders>
  <cellStyleXfs count="9">
    <xf numFmtId="0" fontId="0" fillId="0" borderId="0"/>
    <xf numFmtId="0" fontId="3" fillId="0" borderId="0"/>
    <xf numFmtId="0" fontId="5" fillId="0" borderId="0"/>
    <xf numFmtId="0" fontId="3" fillId="0" borderId="0"/>
    <xf numFmtId="43" fontId="22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</cellStyleXfs>
  <cellXfs count="14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4" fontId="4" fillId="0" borderId="1" xfId="1" applyNumberFormat="1" applyFont="1" applyFill="1" applyBorder="1" applyAlignment="1">
      <alignment horizontal="right" wrapText="1"/>
    </xf>
    <xf numFmtId="164" fontId="0" fillId="0" borderId="0" xfId="0" applyNumberFormat="1"/>
    <xf numFmtId="4" fontId="6" fillId="0" borderId="1" xfId="2" applyNumberFormat="1" applyFont="1" applyFill="1" applyBorder="1" applyAlignment="1">
      <alignment horizontal="right" wrapText="1"/>
    </xf>
    <xf numFmtId="0" fontId="11" fillId="0" borderId="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4" fontId="6" fillId="0" borderId="5" xfId="2" applyNumberFormat="1" applyFont="1" applyFill="1" applyBorder="1" applyAlignment="1">
      <alignment horizontal="right" wrapText="1"/>
    </xf>
    <xf numFmtId="3" fontId="16" fillId="0" borderId="4" xfId="2" applyNumberFormat="1" applyFont="1" applyFill="1" applyBorder="1" applyAlignment="1">
      <alignment horizontal="right" vertical="center" wrapText="1"/>
    </xf>
    <xf numFmtId="3" fontId="16" fillId="0" borderId="0" xfId="2" applyNumberFormat="1" applyFont="1" applyFill="1" applyBorder="1" applyAlignment="1">
      <alignment horizontal="right" vertical="center" wrapText="1"/>
    </xf>
    <xf numFmtId="3" fontId="18" fillId="0" borderId="3" xfId="2" applyNumberFormat="1" applyFont="1" applyFill="1" applyBorder="1" applyAlignment="1">
      <alignment horizontal="right" vertical="center" wrapText="1"/>
    </xf>
    <xf numFmtId="3" fontId="18" fillId="0" borderId="0" xfId="2" applyNumberFormat="1" applyFont="1" applyFill="1" applyBorder="1" applyAlignment="1">
      <alignment horizontal="right" vertical="center" wrapText="1"/>
    </xf>
    <xf numFmtId="3" fontId="19" fillId="0" borderId="3" xfId="2" applyNumberFormat="1" applyFont="1" applyFill="1" applyBorder="1" applyAlignment="1">
      <alignment horizontal="right" vertical="center" wrapText="1"/>
    </xf>
    <xf numFmtId="3" fontId="17" fillId="0" borderId="0" xfId="2" applyNumberFormat="1" applyFont="1" applyFill="1" applyBorder="1" applyAlignment="1">
      <alignment horizontal="right" vertical="center" wrapText="1"/>
    </xf>
    <xf numFmtId="4" fontId="16" fillId="0" borderId="4" xfId="3" applyNumberFormat="1" applyFont="1" applyFill="1" applyBorder="1" applyAlignment="1">
      <alignment horizontal="right" vertical="center" wrapText="1"/>
    </xf>
    <xf numFmtId="4" fontId="18" fillId="0" borderId="3" xfId="3" applyNumberFormat="1" applyFont="1" applyFill="1" applyBorder="1" applyAlignment="1">
      <alignment horizontal="right" vertical="center" wrapText="1"/>
    </xf>
    <xf numFmtId="4" fontId="17" fillId="0" borderId="4" xfId="3" applyNumberFormat="1" applyFont="1" applyFill="1" applyBorder="1" applyAlignment="1">
      <alignment horizontal="right" vertical="center" wrapText="1"/>
    </xf>
    <xf numFmtId="4" fontId="19" fillId="0" borderId="3" xfId="3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4" fontId="19" fillId="0" borderId="0" xfId="3" applyNumberFormat="1" applyFont="1" applyFill="1" applyBorder="1" applyAlignment="1">
      <alignment horizontal="right" vertical="center" wrapText="1"/>
    </xf>
    <xf numFmtId="0" fontId="0" fillId="0" borderId="3" xfId="0" applyBorder="1"/>
    <xf numFmtId="0" fontId="21" fillId="0" borderId="3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3" fillId="0" borderId="0" xfId="5"/>
    <xf numFmtId="0" fontId="0" fillId="0" borderId="0" xfId="0" applyAlignment="1">
      <alignment vertical="center"/>
    </xf>
    <xf numFmtId="165" fontId="0" fillId="0" borderId="0" xfId="4" applyNumberFormat="1" applyFont="1"/>
    <xf numFmtId="165" fontId="0" fillId="0" borderId="0" xfId="4" applyNumberFormat="1" applyFont="1" applyAlignment="1">
      <alignment vertical="center"/>
    </xf>
    <xf numFmtId="0" fontId="26" fillId="0" borderId="0" xfId="0" applyFont="1" applyAlignment="1">
      <alignment horizontal="center" vertical="center"/>
    </xf>
    <xf numFmtId="165" fontId="26" fillId="0" borderId="0" xfId="4" applyNumberFormat="1" applyFont="1" applyAlignment="1">
      <alignment vertical="center"/>
    </xf>
    <xf numFmtId="0" fontId="0" fillId="0" borderId="0" xfId="0" applyFont="1" applyAlignment="1">
      <alignment horizontal="center" vertical="center"/>
    </xf>
    <xf numFmtId="165" fontId="26" fillId="0" borderId="0" xfId="4" applyNumberFormat="1" applyFont="1"/>
    <xf numFmtId="166" fontId="0" fillId="0" borderId="0" xfId="0" applyNumberFormat="1"/>
    <xf numFmtId="3" fontId="16" fillId="0" borderId="4" xfId="3" applyNumberFormat="1" applyFont="1" applyFill="1" applyBorder="1" applyAlignment="1">
      <alignment horizontal="right" vertical="center" wrapText="1"/>
    </xf>
    <xf numFmtId="3" fontId="17" fillId="0" borderId="4" xfId="3" applyNumberFormat="1" applyFont="1" applyFill="1" applyBorder="1" applyAlignment="1">
      <alignment horizontal="right" vertical="center" wrapText="1"/>
    </xf>
    <xf numFmtId="3" fontId="18" fillId="0" borderId="3" xfId="3" applyNumberFormat="1" applyFont="1" applyFill="1" applyBorder="1" applyAlignment="1">
      <alignment horizontal="right" vertical="center" wrapText="1"/>
    </xf>
    <xf numFmtId="3" fontId="19" fillId="0" borderId="3" xfId="3" applyNumberFormat="1" applyFont="1" applyFill="1" applyBorder="1" applyAlignment="1">
      <alignment horizontal="right" vertical="center" wrapText="1"/>
    </xf>
    <xf numFmtId="4" fontId="4" fillId="0" borderId="5" xfId="3" applyNumberFormat="1" applyFont="1" applyFill="1" applyBorder="1" applyAlignment="1">
      <alignment horizontal="right" wrapText="1"/>
    </xf>
    <xf numFmtId="4" fontId="4" fillId="0" borderId="1" xfId="3" applyNumberFormat="1" applyFont="1" applyFill="1" applyBorder="1" applyAlignment="1">
      <alignment horizontal="right" wrapText="1"/>
    </xf>
    <xf numFmtId="0" fontId="0" fillId="0" borderId="0" xfId="0" applyAlignment="1">
      <alignment horizontal="center" vertical="center"/>
    </xf>
    <xf numFmtId="0" fontId="23" fillId="0" borderId="0" xfId="6"/>
    <xf numFmtId="0" fontId="25" fillId="0" borderId="8" xfId="6" applyFont="1" applyBorder="1" applyAlignment="1">
      <alignment horizontal="center" wrapText="1"/>
    </xf>
    <xf numFmtId="0" fontId="25" fillId="0" borderId="9" xfId="6" applyFont="1" applyBorder="1" applyAlignment="1">
      <alignment horizontal="center" wrapText="1"/>
    </xf>
    <xf numFmtId="0" fontId="25" fillId="0" borderId="10" xfId="6" applyFont="1" applyBorder="1" applyAlignment="1">
      <alignment horizontal="center" wrapText="1"/>
    </xf>
    <xf numFmtId="0" fontId="25" fillId="0" borderId="12" xfId="6" applyFont="1" applyBorder="1" applyAlignment="1">
      <alignment horizontal="left" vertical="top" wrapText="1"/>
    </xf>
    <xf numFmtId="166" fontId="25" fillId="0" borderId="13" xfId="6" applyNumberFormat="1" applyFont="1" applyBorder="1" applyAlignment="1">
      <alignment horizontal="right" vertical="top"/>
    </xf>
    <xf numFmtId="167" fontId="25" fillId="0" borderId="14" xfId="6" applyNumberFormat="1" applyFont="1" applyBorder="1" applyAlignment="1">
      <alignment horizontal="right" vertical="top"/>
    </xf>
    <xf numFmtId="167" fontId="25" fillId="0" borderId="15" xfId="6" applyNumberFormat="1" applyFont="1" applyBorder="1" applyAlignment="1">
      <alignment horizontal="right" vertical="top"/>
    </xf>
    <xf numFmtId="0" fontId="25" fillId="0" borderId="17" xfId="6" applyFont="1" applyBorder="1" applyAlignment="1">
      <alignment horizontal="left" vertical="top" wrapText="1"/>
    </xf>
    <xf numFmtId="166" fontId="25" fillId="0" borderId="18" xfId="6" applyNumberFormat="1" applyFont="1" applyBorder="1" applyAlignment="1">
      <alignment horizontal="right" vertical="top"/>
    </xf>
    <xf numFmtId="167" fontId="25" fillId="0" borderId="19" xfId="6" applyNumberFormat="1" applyFont="1" applyBorder="1" applyAlignment="1">
      <alignment horizontal="right" vertical="top"/>
    </xf>
    <xf numFmtId="167" fontId="25" fillId="0" borderId="20" xfId="6" applyNumberFormat="1" applyFont="1" applyBorder="1" applyAlignment="1">
      <alignment horizontal="right" vertical="top"/>
    </xf>
    <xf numFmtId="165" fontId="22" fillId="0" borderId="0" xfId="4" applyNumberFormat="1" applyFont="1" applyAlignment="1">
      <alignment vertical="center"/>
    </xf>
    <xf numFmtId="0" fontId="25" fillId="0" borderId="22" xfId="6" applyFont="1" applyBorder="1" applyAlignment="1">
      <alignment horizontal="left" vertical="top" wrapText="1"/>
    </xf>
    <xf numFmtId="166" fontId="25" fillId="0" borderId="23" xfId="6" applyNumberFormat="1" applyFont="1" applyBorder="1" applyAlignment="1">
      <alignment horizontal="right" vertical="top"/>
    </xf>
    <xf numFmtId="167" fontId="25" fillId="0" borderId="24" xfId="6" applyNumberFormat="1" applyFont="1" applyBorder="1" applyAlignment="1">
      <alignment horizontal="right" vertical="top"/>
    </xf>
    <xf numFmtId="0" fontId="23" fillId="0" borderId="25" xfId="6" applyBorder="1" applyAlignment="1">
      <alignment horizontal="center" vertical="center"/>
    </xf>
    <xf numFmtId="0" fontId="23" fillId="0" borderId="6" xfId="6" applyBorder="1" applyAlignment="1">
      <alignment horizontal="center" vertical="center" wrapText="1"/>
    </xf>
    <xf numFmtId="0" fontId="23" fillId="0" borderId="7" xfId="6" applyFont="1" applyBorder="1" applyAlignment="1">
      <alignment horizontal="center" vertical="center"/>
    </xf>
    <xf numFmtId="0" fontId="25" fillId="0" borderId="11" xfId="6" applyFont="1" applyBorder="1" applyAlignment="1">
      <alignment horizontal="left" vertical="top" wrapText="1"/>
    </xf>
    <xf numFmtId="0" fontId="23" fillId="0" borderId="16" xfId="6" applyFont="1" applyBorder="1" applyAlignment="1">
      <alignment horizontal="center" vertical="center"/>
    </xf>
    <xf numFmtId="0" fontId="23" fillId="0" borderId="21" xfId="6" applyFont="1" applyBorder="1" applyAlignment="1">
      <alignment horizontal="center" vertical="center"/>
    </xf>
    <xf numFmtId="0" fontId="24" fillId="0" borderId="0" xfId="6" applyFont="1" applyBorder="1" applyAlignment="1">
      <alignment horizontal="center" vertical="center" wrapText="1"/>
    </xf>
    <xf numFmtId="0" fontId="27" fillId="0" borderId="0" xfId="0" applyFont="1"/>
    <xf numFmtId="0" fontId="7" fillId="0" borderId="0" xfId="0" applyFont="1"/>
    <xf numFmtId="0" fontId="23" fillId="0" borderId="0" xfId="7"/>
    <xf numFmtId="0" fontId="25" fillId="0" borderId="8" xfId="7" applyFont="1" applyBorder="1" applyAlignment="1">
      <alignment horizontal="center" wrapText="1"/>
    </xf>
    <xf numFmtId="0" fontId="25" fillId="0" borderId="9" xfId="7" applyFont="1" applyBorder="1" applyAlignment="1">
      <alignment horizontal="center" wrapText="1"/>
    </xf>
    <xf numFmtId="0" fontId="25" fillId="0" borderId="10" xfId="7" applyFont="1" applyBorder="1" applyAlignment="1">
      <alignment horizontal="center" wrapText="1"/>
    </xf>
    <xf numFmtId="0" fontId="23" fillId="0" borderId="0" xfId="7" applyFont="1" applyBorder="1" applyAlignment="1">
      <alignment horizontal="center" vertical="center"/>
    </xf>
    <xf numFmtId="0" fontId="25" fillId="0" borderId="12" xfId="7" applyFont="1" applyBorder="1" applyAlignment="1">
      <alignment horizontal="left" vertical="top" wrapText="1"/>
    </xf>
    <xf numFmtId="166" fontId="25" fillId="0" borderId="13" xfId="7" applyNumberFormat="1" applyFont="1" applyBorder="1" applyAlignment="1">
      <alignment horizontal="right" vertical="top"/>
    </xf>
    <xf numFmtId="167" fontId="25" fillId="0" borderId="14" xfId="7" applyNumberFormat="1" applyFont="1" applyBorder="1" applyAlignment="1">
      <alignment horizontal="right" vertical="top"/>
    </xf>
    <xf numFmtId="167" fontId="25" fillId="0" borderId="15" xfId="7" applyNumberFormat="1" applyFont="1" applyBorder="1" applyAlignment="1">
      <alignment horizontal="right" vertical="top"/>
    </xf>
    <xf numFmtId="0" fontId="25" fillId="0" borderId="17" xfId="7" applyFont="1" applyBorder="1" applyAlignment="1">
      <alignment horizontal="left" vertical="top" wrapText="1"/>
    </xf>
    <xf numFmtId="166" fontId="25" fillId="0" borderId="18" xfId="7" applyNumberFormat="1" applyFont="1" applyBorder="1" applyAlignment="1">
      <alignment horizontal="right" vertical="top"/>
    </xf>
    <xf numFmtId="167" fontId="25" fillId="0" borderId="19" xfId="7" applyNumberFormat="1" applyFont="1" applyBorder="1" applyAlignment="1">
      <alignment horizontal="right" vertical="top"/>
    </xf>
    <xf numFmtId="167" fontId="25" fillId="0" borderId="20" xfId="7" applyNumberFormat="1" applyFont="1" applyBorder="1" applyAlignment="1">
      <alignment horizontal="right" vertical="top"/>
    </xf>
    <xf numFmtId="0" fontId="25" fillId="0" borderId="22" xfId="7" applyFont="1" applyBorder="1" applyAlignment="1">
      <alignment horizontal="left" vertical="top" wrapText="1"/>
    </xf>
    <xf numFmtId="166" fontId="25" fillId="0" borderId="23" xfId="7" applyNumberFormat="1" applyFont="1" applyBorder="1" applyAlignment="1">
      <alignment horizontal="right" vertical="top"/>
    </xf>
    <xf numFmtId="167" fontId="25" fillId="0" borderId="24" xfId="7" applyNumberFormat="1" applyFont="1" applyBorder="1" applyAlignment="1">
      <alignment horizontal="right" vertical="top"/>
    </xf>
    <xf numFmtId="0" fontId="23" fillId="0" borderId="25" xfId="7" applyBorder="1" applyAlignment="1">
      <alignment horizontal="center" vertical="center"/>
    </xf>
    <xf numFmtId="0" fontId="23" fillId="0" borderId="0" xfId="8" applyFont="1" applyBorder="1" applyAlignment="1">
      <alignment horizontal="center" vertical="center"/>
    </xf>
    <xf numFmtId="0" fontId="25" fillId="0" borderId="8" xfId="8" applyFont="1" applyBorder="1" applyAlignment="1">
      <alignment horizontal="center" wrapText="1"/>
    </xf>
    <xf numFmtId="0" fontId="25" fillId="0" borderId="9" xfId="8" applyFont="1" applyBorder="1" applyAlignment="1">
      <alignment horizontal="center" wrapText="1"/>
    </xf>
    <xf numFmtId="0" fontId="25" fillId="0" borderId="10" xfId="8" applyFont="1" applyBorder="1" applyAlignment="1">
      <alignment horizontal="center" wrapText="1"/>
    </xf>
    <xf numFmtId="0" fontId="25" fillId="0" borderId="0" xfId="8" applyFont="1" applyBorder="1" applyAlignment="1">
      <alignment horizontal="center" wrapText="1"/>
    </xf>
    <xf numFmtId="0" fontId="25" fillId="0" borderId="12" xfId="8" applyFont="1" applyBorder="1" applyAlignment="1">
      <alignment horizontal="left" vertical="top" wrapText="1"/>
    </xf>
    <xf numFmtId="166" fontId="25" fillId="0" borderId="13" xfId="8" applyNumberFormat="1" applyFont="1" applyBorder="1" applyAlignment="1">
      <alignment horizontal="right" vertical="top"/>
    </xf>
    <xf numFmtId="167" fontId="25" fillId="0" borderId="14" xfId="8" applyNumberFormat="1" applyFont="1" applyBorder="1" applyAlignment="1">
      <alignment horizontal="right" vertical="top"/>
    </xf>
    <xf numFmtId="167" fontId="25" fillId="0" borderId="15" xfId="8" applyNumberFormat="1" applyFont="1" applyBorder="1" applyAlignment="1">
      <alignment horizontal="right" vertical="top"/>
    </xf>
    <xf numFmtId="167" fontId="25" fillId="0" borderId="0" xfId="8" applyNumberFormat="1" applyFont="1" applyBorder="1" applyAlignment="1">
      <alignment horizontal="right" vertical="top"/>
    </xf>
    <xf numFmtId="0" fontId="25" fillId="0" borderId="17" xfId="8" applyFont="1" applyBorder="1" applyAlignment="1">
      <alignment horizontal="left" vertical="top" wrapText="1"/>
    </xf>
    <xf numFmtId="166" fontId="25" fillId="0" borderId="18" xfId="8" applyNumberFormat="1" applyFont="1" applyBorder="1" applyAlignment="1">
      <alignment horizontal="right" vertical="top"/>
    </xf>
    <xf numFmtId="167" fontId="25" fillId="0" borderId="19" xfId="8" applyNumberFormat="1" applyFont="1" applyBorder="1" applyAlignment="1">
      <alignment horizontal="right" vertical="top"/>
    </xf>
    <xf numFmtId="167" fontId="25" fillId="0" borderId="20" xfId="8" applyNumberFormat="1" applyFont="1" applyBorder="1" applyAlignment="1">
      <alignment horizontal="right" vertical="top"/>
    </xf>
    <xf numFmtId="0" fontId="25" fillId="0" borderId="22" xfId="8" applyFont="1" applyBorder="1" applyAlignment="1">
      <alignment horizontal="left" vertical="top" wrapText="1"/>
    </xf>
    <xf numFmtId="166" fontId="25" fillId="0" borderId="23" xfId="8" applyNumberFormat="1" applyFont="1" applyBorder="1" applyAlignment="1">
      <alignment horizontal="right" vertical="top"/>
    </xf>
    <xf numFmtId="167" fontId="25" fillId="0" borderId="24" xfId="8" applyNumberFormat="1" applyFont="1" applyBorder="1" applyAlignment="1">
      <alignment horizontal="right" vertical="top"/>
    </xf>
    <xf numFmtId="0" fontId="23" fillId="0" borderId="25" xfId="8" applyBorder="1" applyAlignment="1">
      <alignment horizontal="center" vertical="center"/>
    </xf>
    <xf numFmtId="0" fontId="23" fillId="0" borderId="0" xfId="8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13" fillId="0" borderId="0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4" fillId="0" borderId="0" xfId="6" applyFont="1" applyBorder="1" applyAlignment="1">
      <alignment horizontal="center" vertical="center" wrapText="1"/>
    </xf>
    <xf numFmtId="0" fontId="23" fillId="0" borderId="0" xfId="6" applyFont="1" applyBorder="1" applyAlignment="1">
      <alignment horizontal="center" vertical="center"/>
    </xf>
    <xf numFmtId="0" fontId="23" fillId="0" borderId="6" xfId="6" applyBorder="1" applyAlignment="1">
      <alignment horizontal="center" vertical="center" wrapText="1"/>
    </xf>
    <xf numFmtId="0" fontId="23" fillId="0" borderId="7" xfId="6" applyFont="1" applyBorder="1" applyAlignment="1">
      <alignment horizontal="center" vertical="center"/>
    </xf>
    <xf numFmtId="0" fontId="25" fillId="0" borderId="11" xfId="6" applyFont="1" applyBorder="1" applyAlignment="1">
      <alignment horizontal="left" vertical="top" wrapText="1"/>
    </xf>
    <xf numFmtId="0" fontId="23" fillId="0" borderId="16" xfId="6" applyFont="1" applyBorder="1" applyAlignment="1">
      <alignment horizontal="center" vertical="center"/>
    </xf>
    <xf numFmtId="0" fontId="23" fillId="0" borderId="21" xfId="6" applyFont="1" applyBorder="1" applyAlignment="1">
      <alignment horizontal="center" vertical="center"/>
    </xf>
    <xf numFmtId="0" fontId="24" fillId="0" borderId="26" xfId="6" applyFont="1" applyBorder="1" applyAlignment="1">
      <alignment horizontal="center" vertical="center" wrapText="1"/>
    </xf>
    <xf numFmtId="0" fontId="24" fillId="0" borderId="0" xfId="7" applyFont="1" applyBorder="1" applyAlignment="1">
      <alignment horizontal="center" vertical="center" wrapText="1"/>
    </xf>
    <xf numFmtId="0" fontId="23" fillId="0" borderId="0" xfId="7" applyFont="1" applyBorder="1" applyAlignment="1">
      <alignment horizontal="center" vertical="center"/>
    </xf>
    <xf numFmtId="0" fontId="23" fillId="0" borderId="6" xfId="7" applyBorder="1" applyAlignment="1">
      <alignment horizontal="center" vertical="center" wrapText="1"/>
    </xf>
    <xf numFmtId="0" fontId="23" fillId="0" borderId="7" xfId="7" applyFont="1" applyBorder="1" applyAlignment="1">
      <alignment horizontal="center" vertical="center"/>
    </xf>
    <xf numFmtId="0" fontId="25" fillId="0" borderId="11" xfId="7" applyFont="1" applyBorder="1" applyAlignment="1">
      <alignment horizontal="left" vertical="top" wrapText="1"/>
    </xf>
    <xf numFmtId="0" fontId="23" fillId="0" borderId="16" xfId="7" applyFont="1" applyBorder="1" applyAlignment="1">
      <alignment horizontal="center" vertical="center"/>
    </xf>
    <xf numFmtId="0" fontId="23" fillId="0" borderId="21" xfId="7" applyFont="1" applyBorder="1" applyAlignment="1">
      <alignment horizontal="center" vertical="center"/>
    </xf>
    <xf numFmtId="0" fontId="24" fillId="0" borderId="0" xfId="8" applyFont="1" applyBorder="1" applyAlignment="1">
      <alignment horizontal="center" vertical="center" wrapText="1"/>
    </xf>
    <xf numFmtId="0" fontId="23" fillId="0" borderId="0" xfId="8" applyFont="1" applyBorder="1" applyAlignment="1">
      <alignment horizontal="center" vertical="center"/>
    </xf>
    <xf numFmtId="0" fontId="23" fillId="0" borderId="6" xfId="8" applyBorder="1" applyAlignment="1">
      <alignment horizontal="center" vertical="center" wrapText="1"/>
    </xf>
    <xf numFmtId="0" fontId="23" fillId="0" borderId="7" xfId="8" applyFont="1" applyBorder="1" applyAlignment="1">
      <alignment horizontal="center" vertical="center"/>
    </xf>
    <xf numFmtId="0" fontId="25" fillId="0" borderId="11" xfId="8" applyFont="1" applyBorder="1" applyAlignment="1">
      <alignment horizontal="left" vertical="top" wrapText="1"/>
    </xf>
    <xf numFmtId="0" fontId="23" fillId="0" borderId="16" xfId="8" applyFont="1" applyBorder="1" applyAlignment="1">
      <alignment horizontal="center" vertical="center"/>
    </xf>
    <xf numFmtId="0" fontId="23" fillId="0" borderId="21" xfId="8" applyFont="1" applyBorder="1" applyAlignment="1">
      <alignment horizontal="center" vertical="center"/>
    </xf>
  </cellXfs>
  <cellStyles count="9">
    <cellStyle name="Migliaia" xfId="4" builtinId="3"/>
    <cellStyle name="Normale" xfId="0" builtinId="0"/>
    <cellStyle name="Normale_Dati 2016 da spss_1" xfId="7"/>
    <cellStyle name="Normale_Dati 2017 da spss" xfId="8"/>
    <cellStyle name="Normale_Foglio1" xfId="2"/>
    <cellStyle name="Normale_Foglio1 2" xfId="3"/>
    <cellStyle name="Normale_Foglio1_1" xfId="1"/>
    <cellStyle name="Normale_Foglio3" xfId="5"/>
    <cellStyle name="Normale_Foglio3_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tabSelected="1" workbookViewId="0">
      <selection sqref="A1:T1"/>
    </sheetView>
  </sheetViews>
  <sheetFormatPr defaultRowHeight="14.4" x14ac:dyDescent="0.3"/>
  <cols>
    <col min="1" max="1" width="22" customWidth="1"/>
    <col min="2" max="2" width="6.6640625" customWidth="1"/>
    <col min="3" max="3" width="5.77734375" style="5" customWidth="1"/>
    <col min="4" max="16" width="5.77734375" customWidth="1"/>
    <col min="17" max="19" width="6.21875" customWidth="1"/>
    <col min="20" max="20" width="9" customWidth="1"/>
  </cols>
  <sheetData>
    <row r="1" spans="1:20" s="3" customFormat="1" ht="38.25" customHeight="1" x14ac:dyDescent="0.25">
      <c r="A1" s="105" t="s">
        <v>84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</row>
    <row r="2" spans="1:20" s="2" customFormat="1" ht="24" customHeight="1" x14ac:dyDescent="0.25">
      <c r="A2" s="107" t="s">
        <v>39</v>
      </c>
      <c r="B2" s="108"/>
      <c r="C2" s="108"/>
      <c r="D2" s="108"/>
      <c r="E2" s="108"/>
      <c r="F2" s="108"/>
      <c r="G2" s="108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</row>
    <row r="3" spans="1:20" ht="51" customHeight="1" x14ac:dyDescent="0.3">
      <c r="A3" s="110" t="s">
        <v>74</v>
      </c>
      <c r="B3" s="111"/>
      <c r="C3" s="8" t="s">
        <v>8</v>
      </c>
      <c r="D3" s="8" t="s">
        <v>9</v>
      </c>
      <c r="E3" s="8" t="s">
        <v>10</v>
      </c>
      <c r="F3" s="8" t="s">
        <v>11</v>
      </c>
      <c r="G3" s="8" t="s">
        <v>12</v>
      </c>
      <c r="H3" s="8" t="s">
        <v>13</v>
      </c>
      <c r="I3" s="8" t="s">
        <v>14</v>
      </c>
      <c r="J3" s="8" t="s">
        <v>15</v>
      </c>
      <c r="K3" s="8" t="s">
        <v>16</v>
      </c>
      <c r="L3" s="8" t="s">
        <v>17</v>
      </c>
      <c r="M3" s="8" t="s">
        <v>18</v>
      </c>
      <c r="N3" s="8" t="s">
        <v>19</v>
      </c>
      <c r="O3" s="8" t="s">
        <v>20</v>
      </c>
      <c r="P3" s="8" t="s">
        <v>23</v>
      </c>
      <c r="Q3" s="7" t="s">
        <v>62</v>
      </c>
      <c r="R3" s="7" t="s">
        <v>70</v>
      </c>
      <c r="S3" s="7" t="s">
        <v>81</v>
      </c>
      <c r="T3" s="7" t="s">
        <v>73</v>
      </c>
    </row>
    <row r="4" spans="1:20" ht="15.6" customHeight="1" x14ac:dyDescent="0.3">
      <c r="A4" s="112" t="s">
        <v>2</v>
      </c>
      <c r="B4" s="10" t="s">
        <v>21</v>
      </c>
      <c r="C4" s="12">
        <v>2259</v>
      </c>
      <c r="D4" s="12">
        <v>2075</v>
      </c>
      <c r="E4" s="12">
        <v>1846</v>
      </c>
      <c r="F4" s="12">
        <v>1812</v>
      </c>
      <c r="G4" s="12">
        <v>1842</v>
      </c>
      <c r="H4" s="12">
        <v>1782</v>
      </c>
      <c r="I4" s="12">
        <v>1603</v>
      </c>
      <c r="J4" s="12">
        <v>1499</v>
      </c>
      <c r="K4" s="12">
        <v>1393</v>
      </c>
      <c r="L4" s="12">
        <v>1133</v>
      </c>
      <c r="M4" s="12">
        <v>1261</v>
      </c>
      <c r="N4" s="12">
        <v>1116</v>
      </c>
      <c r="O4" s="12">
        <v>1051</v>
      </c>
      <c r="P4" s="12">
        <v>1052</v>
      </c>
      <c r="Q4" s="37">
        <f>Foglio3!P3</f>
        <v>1081</v>
      </c>
      <c r="R4" s="37">
        <f>'Dati 2016 da spss'!C5</f>
        <v>1064</v>
      </c>
      <c r="S4" s="37">
        <f>'Dati 2017 da spss'!C5</f>
        <v>1054</v>
      </c>
      <c r="T4" s="38">
        <f t="shared" ref="T4:T19" si="0">SUM(C4:S4)</f>
        <v>24923</v>
      </c>
    </row>
    <row r="5" spans="1:20" ht="15.6" customHeight="1" x14ac:dyDescent="0.3">
      <c r="A5" s="113"/>
      <c r="B5" s="9" t="s">
        <v>22</v>
      </c>
      <c r="C5" s="14">
        <v>232320</v>
      </c>
      <c r="D5" s="14">
        <v>228703</v>
      </c>
      <c r="E5" s="14">
        <v>222717</v>
      </c>
      <c r="F5" s="14">
        <v>215263</v>
      </c>
      <c r="G5" s="14">
        <v>211555</v>
      </c>
      <c r="H5" s="14">
        <v>209342</v>
      </c>
      <c r="I5" s="14">
        <v>205812</v>
      </c>
      <c r="J5" s="14">
        <v>198275</v>
      </c>
      <c r="K5" s="14">
        <v>191805</v>
      </c>
      <c r="L5" s="14">
        <v>172155</v>
      </c>
      <c r="M5" s="14">
        <v>182131</v>
      </c>
      <c r="N5" s="14">
        <v>163145</v>
      </c>
      <c r="O5" s="14">
        <v>157398</v>
      </c>
      <c r="P5" s="14">
        <v>151484</v>
      </c>
      <c r="Q5" s="39">
        <f>Foglio3!P4</f>
        <v>148241</v>
      </c>
      <c r="R5" s="39">
        <f>'Dati 2016 da spss'!K5</f>
        <v>151424</v>
      </c>
      <c r="S5" s="39">
        <f>'Dati 2017 da spss'!K5</f>
        <v>149837</v>
      </c>
      <c r="T5" s="40">
        <f t="shared" si="0"/>
        <v>3191607</v>
      </c>
    </row>
    <row r="6" spans="1:20" ht="15.6" customHeight="1" x14ac:dyDescent="0.3">
      <c r="A6" s="114" t="s">
        <v>6</v>
      </c>
      <c r="B6" s="10" t="s">
        <v>21</v>
      </c>
      <c r="C6" s="12">
        <v>235</v>
      </c>
      <c r="D6" s="12">
        <v>280</v>
      </c>
      <c r="E6" s="13">
        <v>306</v>
      </c>
      <c r="F6" s="13">
        <v>296</v>
      </c>
      <c r="G6" s="12">
        <v>258</v>
      </c>
      <c r="H6" s="12">
        <v>254</v>
      </c>
      <c r="I6" s="12">
        <v>259</v>
      </c>
      <c r="J6" s="12">
        <v>199</v>
      </c>
      <c r="K6" s="12">
        <v>234</v>
      </c>
      <c r="L6" s="12">
        <v>152</v>
      </c>
      <c r="M6" s="12">
        <v>184</v>
      </c>
      <c r="N6" s="12">
        <v>157</v>
      </c>
      <c r="O6" s="12">
        <v>150</v>
      </c>
      <c r="P6" s="12">
        <v>160</v>
      </c>
      <c r="Q6" s="37">
        <f>Foglio3!P5</f>
        <v>182</v>
      </c>
      <c r="R6" s="37">
        <f>'Dati 2016 da spss'!C8</f>
        <v>152</v>
      </c>
      <c r="S6" s="37">
        <f>'Dati 2017 da spss'!C8</f>
        <v>150</v>
      </c>
      <c r="T6" s="38">
        <f t="shared" si="0"/>
        <v>3608</v>
      </c>
    </row>
    <row r="7" spans="1:20" ht="15.6" customHeight="1" x14ac:dyDescent="0.3">
      <c r="A7" s="113"/>
      <c r="B7" s="9" t="s">
        <v>22</v>
      </c>
      <c r="C7" s="14">
        <v>7414</v>
      </c>
      <c r="D7" s="14">
        <v>10478</v>
      </c>
      <c r="E7" s="15">
        <v>9087</v>
      </c>
      <c r="F7" s="15">
        <v>8925</v>
      </c>
      <c r="G7" s="14">
        <v>8019</v>
      </c>
      <c r="H7" s="14">
        <v>8453</v>
      </c>
      <c r="I7" s="14">
        <v>8354</v>
      </c>
      <c r="J7" s="14">
        <v>8097</v>
      </c>
      <c r="K7" s="14">
        <v>9089</v>
      </c>
      <c r="L7" s="14">
        <v>7059</v>
      </c>
      <c r="M7" s="14">
        <v>7117</v>
      </c>
      <c r="N7" s="14">
        <v>6310</v>
      </c>
      <c r="O7" s="14">
        <v>6151</v>
      </c>
      <c r="P7" s="14">
        <v>5905</v>
      </c>
      <c r="Q7" s="39">
        <f>Foglio3!P6</f>
        <v>6874</v>
      </c>
      <c r="R7" s="39">
        <f>'Dati 2016 da spss'!K8</f>
        <v>6872</v>
      </c>
      <c r="S7" s="39">
        <f>'Dati 2017 da spss'!K8</f>
        <v>6606</v>
      </c>
      <c r="T7" s="40">
        <f t="shared" si="0"/>
        <v>130810</v>
      </c>
    </row>
    <row r="8" spans="1:20" ht="15.6" customHeight="1" x14ac:dyDescent="0.3">
      <c r="A8" s="114" t="s">
        <v>3</v>
      </c>
      <c r="B8" s="10" t="s">
        <v>21</v>
      </c>
      <c r="C8" s="12">
        <v>1490</v>
      </c>
      <c r="D8" s="12">
        <v>1507</v>
      </c>
      <c r="E8" s="12">
        <v>1519</v>
      </c>
      <c r="F8" s="12">
        <v>1666</v>
      </c>
      <c r="G8" s="12">
        <v>1695</v>
      </c>
      <c r="H8" s="12">
        <v>1572</v>
      </c>
      <c r="I8" s="12">
        <v>1470</v>
      </c>
      <c r="J8" s="12">
        <v>1419</v>
      </c>
      <c r="K8" s="12">
        <v>1275</v>
      </c>
      <c r="L8" s="12">
        <v>1496</v>
      </c>
      <c r="M8" s="12">
        <v>1258</v>
      </c>
      <c r="N8" s="12">
        <v>1298</v>
      </c>
      <c r="O8" s="12">
        <v>1143</v>
      </c>
      <c r="P8" s="12">
        <v>1155</v>
      </c>
      <c r="Q8" s="37">
        <f>Foglio3!P7</f>
        <v>1148</v>
      </c>
      <c r="R8" s="37">
        <f>'Dati 2016 da spss'!C6+'Dati 2016 da spss'!C9</f>
        <v>1114</v>
      </c>
      <c r="S8" s="37">
        <f>'Dati 2017 da spss'!C6+'Dati 2017 da spss'!C9</f>
        <v>1109</v>
      </c>
      <c r="T8" s="38">
        <f t="shared" si="0"/>
        <v>23334</v>
      </c>
    </row>
    <row r="9" spans="1:20" ht="15.6" customHeight="1" x14ac:dyDescent="0.3">
      <c r="A9" s="113"/>
      <c r="B9" s="9" t="s">
        <v>22</v>
      </c>
      <c r="C9" s="14">
        <v>38479</v>
      </c>
      <c r="D9" s="14">
        <v>40691</v>
      </c>
      <c r="E9" s="14">
        <v>37120</v>
      </c>
      <c r="F9" s="14">
        <v>43475</v>
      </c>
      <c r="G9" s="14">
        <v>46106</v>
      </c>
      <c r="H9" s="14">
        <v>45178</v>
      </c>
      <c r="I9" s="14">
        <v>45861</v>
      </c>
      <c r="J9" s="14">
        <v>44225</v>
      </c>
      <c r="K9" s="14">
        <v>47859</v>
      </c>
      <c r="L9" s="14">
        <v>60656</v>
      </c>
      <c r="M9" s="14">
        <v>49882</v>
      </c>
      <c r="N9" s="14">
        <v>48397</v>
      </c>
      <c r="O9" s="14">
        <v>47076</v>
      </c>
      <c r="P9" s="14">
        <v>46573</v>
      </c>
      <c r="Q9" s="39">
        <f>Foglio3!P8</f>
        <v>44682</v>
      </c>
      <c r="R9" s="39">
        <f>'Dati 2016 da spss'!K6+'Dati 2016 da spss'!K9</f>
        <v>44281</v>
      </c>
      <c r="S9" s="39">
        <f>'Dati 2017 da spss'!K6+'Dati 2017 da spss'!K9</f>
        <v>44042</v>
      </c>
      <c r="T9" s="40">
        <f t="shared" si="0"/>
        <v>774583</v>
      </c>
    </row>
    <row r="10" spans="1:20" ht="15.6" customHeight="1" x14ac:dyDescent="0.3">
      <c r="A10" s="114" t="s">
        <v>4</v>
      </c>
      <c r="B10" s="10" t="s">
        <v>21</v>
      </c>
      <c r="C10" s="12" t="s">
        <v>72</v>
      </c>
      <c r="D10" s="12" t="s">
        <v>72</v>
      </c>
      <c r="E10" s="12" t="s">
        <v>72</v>
      </c>
      <c r="F10" s="12">
        <v>67</v>
      </c>
      <c r="G10" s="12">
        <v>139</v>
      </c>
      <c r="H10" s="12">
        <v>87</v>
      </c>
      <c r="I10" s="12">
        <v>121</v>
      </c>
      <c r="J10" s="12">
        <v>109</v>
      </c>
      <c r="K10" s="12">
        <v>183</v>
      </c>
      <c r="L10" s="12">
        <v>237</v>
      </c>
      <c r="M10" s="12">
        <v>193</v>
      </c>
      <c r="N10" s="12">
        <v>181</v>
      </c>
      <c r="O10" s="12">
        <v>167</v>
      </c>
      <c r="P10" s="12">
        <v>174</v>
      </c>
      <c r="Q10" s="37">
        <f>Foglio3!P9</f>
        <v>159</v>
      </c>
      <c r="R10" s="37">
        <f>'Dati 2016 da spss'!C4+'Dati 2016 da spss'!C13</f>
        <v>147</v>
      </c>
      <c r="S10" s="37">
        <f>'Dati 2017 da spss'!C4+'Dati 2017 da spss'!C13</f>
        <v>178</v>
      </c>
      <c r="T10" s="38">
        <f t="shared" si="0"/>
        <v>2142</v>
      </c>
    </row>
    <row r="11" spans="1:20" ht="15.6" customHeight="1" x14ac:dyDescent="0.3">
      <c r="A11" s="113"/>
      <c r="B11" s="9" t="s">
        <v>22</v>
      </c>
      <c r="C11" s="14" t="s">
        <v>72</v>
      </c>
      <c r="D11" s="14" t="s">
        <v>72</v>
      </c>
      <c r="E11" s="14" t="s">
        <v>72</v>
      </c>
      <c r="F11" s="14">
        <v>1806</v>
      </c>
      <c r="G11" s="14">
        <v>4550</v>
      </c>
      <c r="H11" s="14">
        <v>3583</v>
      </c>
      <c r="I11" s="14">
        <v>3818</v>
      </c>
      <c r="J11" s="14">
        <v>4601</v>
      </c>
      <c r="K11" s="14">
        <v>7718</v>
      </c>
      <c r="L11" s="14">
        <v>11428</v>
      </c>
      <c r="M11" s="14">
        <v>9120</v>
      </c>
      <c r="N11" s="14">
        <v>8489</v>
      </c>
      <c r="O11" s="14">
        <v>8222</v>
      </c>
      <c r="P11" s="14">
        <v>8538</v>
      </c>
      <c r="Q11" s="39">
        <f>Foglio3!P10</f>
        <v>8264</v>
      </c>
      <c r="R11" s="39">
        <f>'Dati 2016 da spss'!K4+'Dati 2016 da spss'!K13</f>
        <v>7796</v>
      </c>
      <c r="S11" s="39">
        <f>'Dati 2017 da spss'!K4+'Dati 2017 da spss'!K13</f>
        <v>8122</v>
      </c>
      <c r="T11" s="40">
        <f t="shared" si="0"/>
        <v>96055</v>
      </c>
    </row>
    <row r="12" spans="1:20" ht="15.6" customHeight="1" x14ac:dyDescent="0.3">
      <c r="A12" s="114" t="s">
        <v>5</v>
      </c>
      <c r="B12" s="10" t="s">
        <v>21</v>
      </c>
      <c r="C12" s="12">
        <v>2285</v>
      </c>
      <c r="D12" s="12">
        <v>2270</v>
      </c>
      <c r="E12" s="12">
        <v>2127</v>
      </c>
      <c r="F12" s="12">
        <v>1577</v>
      </c>
      <c r="G12" s="12">
        <v>1257</v>
      </c>
      <c r="H12" s="12">
        <v>1349</v>
      </c>
      <c r="I12" s="12">
        <v>1114</v>
      </c>
      <c r="J12" s="12">
        <v>1019</v>
      </c>
      <c r="K12" s="12">
        <v>771</v>
      </c>
      <c r="L12" s="12">
        <v>702</v>
      </c>
      <c r="M12" s="12">
        <v>593</v>
      </c>
      <c r="N12" s="12">
        <v>644</v>
      </c>
      <c r="O12" s="12">
        <v>543</v>
      </c>
      <c r="P12" s="12">
        <v>524</v>
      </c>
      <c r="Q12" s="37">
        <f>Foglio3!P11</f>
        <v>520</v>
      </c>
      <c r="R12" s="37">
        <f>'Dati 2016 da spss'!C7+'Dati 2016 da spss'!C10</f>
        <v>517</v>
      </c>
      <c r="S12" s="37">
        <f>'Dati 2017 da spss'!C7+'Dati 2017 da spss'!C10</f>
        <v>568</v>
      </c>
      <c r="T12" s="38">
        <f t="shared" si="0"/>
        <v>18380</v>
      </c>
    </row>
    <row r="13" spans="1:20" ht="15.6" customHeight="1" x14ac:dyDescent="0.3">
      <c r="A13" s="113"/>
      <c r="B13" s="9" t="s">
        <v>22</v>
      </c>
      <c r="C13" s="14">
        <v>67192</v>
      </c>
      <c r="D13" s="14">
        <v>69232</v>
      </c>
      <c r="E13" s="14">
        <v>61325</v>
      </c>
      <c r="F13" s="14">
        <v>48857</v>
      </c>
      <c r="G13" s="14">
        <v>39893</v>
      </c>
      <c r="H13" s="14">
        <v>42835</v>
      </c>
      <c r="I13" s="14">
        <v>37821</v>
      </c>
      <c r="J13" s="14">
        <v>33973</v>
      </c>
      <c r="K13" s="14">
        <v>29047</v>
      </c>
      <c r="L13" s="14">
        <v>31913</v>
      </c>
      <c r="M13" s="14">
        <v>24431</v>
      </c>
      <c r="N13" s="14">
        <v>23381</v>
      </c>
      <c r="O13" s="14">
        <v>22842</v>
      </c>
      <c r="P13" s="14">
        <v>22442</v>
      </c>
      <c r="Q13" s="39">
        <f>Foglio3!P12</f>
        <v>22097</v>
      </c>
      <c r="R13" s="39">
        <f>'Dati 2016 da spss'!K7+'Dati 2016 da spss'!K10</f>
        <v>21923</v>
      </c>
      <c r="S13" s="39">
        <f>'Dati 2017 da spss'!K7+'Dati 2017 da spss'!K10</f>
        <v>21275</v>
      </c>
      <c r="T13" s="40">
        <f t="shared" si="0"/>
        <v>620479</v>
      </c>
    </row>
    <row r="14" spans="1:20" ht="15.6" customHeight="1" x14ac:dyDescent="0.3">
      <c r="A14" s="114" t="s">
        <v>1</v>
      </c>
      <c r="B14" s="10" t="s">
        <v>21</v>
      </c>
      <c r="C14" s="12">
        <v>773</v>
      </c>
      <c r="D14" s="12">
        <v>801</v>
      </c>
      <c r="E14" s="12">
        <v>711</v>
      </c>
      <c r="F14" s="12">
        <v>648</v>
      </c>
      <c r="G14" s="12">
        <v>577</v>
      </c>
      <c r="H14" s="12">
        <v>590</v>
      </c>
      <c r="I14" s="12">
        <v>526</v>
      </c>
      <c r="J14" s="12">
        <v>452</v>
      </c>
      <c r="K14" s="12">
        <v>350</v>
      </c>
      <c r="L14" s="12">
        <v>376</v>
      </c>
      <c r="M14" s="12">
        <v>338</v>
      </c>
      <c r="N14" s="12">
        <v>330</v>
      </c>
      <c r="O14" s="12">
        <v>321</v>
      </c>
      <c r="P14" s="12">
        <v>287</v>
      </c>
      <c r="Q14" s="37">
        <f>Foglio3!P13</f>
        <v>305</v>
      </c>
      <c r="R14" s="37">
        <f>'Dati 2016 da spss'!C11</f>
        <v>274</v>
      </c>
      <c r="S14" s="37">
        <f>'Dati 2017 da spss'!C11</f>
        <v>296</v>
      </c>
      <c r="T14" s="38">
        <f t="shared" si="0"/>
        <v>7955</v>
      </c>
    </row>
    <row r="15" spans="1:20" ht="15.6" customHeight="1" x14ac:dyDescent="0.3">
      <c r="A15" s="113"/>
      <c r="B15" s="9" t="s">
        <v>22</v>
      </c>
      <c r="C15" s="14">
        <v>26774</v>
      </c>
      <c r="D15" s="14">
        <v>27827</v>
      </c>
      <c r="E15" s="14">
        <v>25237</v>
      </c>
      <c r="F15" s="14">
        <v>23908</v>
      </c>
      <c r="G15" s="14">
        <v>23862</v>
      </c>
      <c r="H15" s="14">
        <v>22646</v>
      </c>
      <c r="I15" s="14">
        <v>23135</v>
      </c>
      <c r="J15" s="14">
        <v>20631</v>
      </c>
      <c r="K15" s="14">
        <v>20538</v>
      </c>
      <c r="L15" s="14">
        <v>20667</v>
      </c>
      <c r="M15" s="14">
        <v>18515</v>
      </c>
      <c r="N15" s="14">
        <v>15866</v>
      </c>
      <c r="O15" s="14">
        <v>15447</v>
      </c>
      <c r="P15" s="14">
        <v>15290</v>
      </c>
      <c r="Q15" s="39">
        <f>Foglio3!P14</f>
        <v>15850</v>
      </c>
      <c r="R15" s="39">
        <f>'Dati 2016 da spss'!K11</f>
        <v>15790</v>
      </c>
      <c r="S15" s="39">
        <f>'Dati 2017 da spss'!K11</f>
        <v>15844</v>
      </c>
      <c r="T15" s="40">
        <f t="shared" si="0"/>
        <v>347827</v>
      </c>
    </row>
    <row r="16" spans="1:20" ht="15.6" customHeight="1" x14ac:dyDescent="0.3">
      <c r="A16" s="115" t="s">
        <v>7</v>
      </c>
      <c r="B16" s="10" t="s">
        <v>21</v>
      </c>
      <c r="C16" s="12">
        <v>54</v>
      </c>
      <c r="D16" s="12">
        <v>47</v>
      </c>
      <c r="E16" s="12">
        <v>54</v>
      </c>
      <c r="F16" s="12">
        <v>56</v>
      </c>
      <c r="G16" s="12">
        <v>50</v>
      </c>
      <c r="H16" s="12">
        <v>35</v>
      </c>
      <c r="I16" s="12">
        <v>38</v>
      </c>
      <c r="J16" s="12">
        <v>34</v>
      </c>
      <c r="K16" s="12">
        <v>31</v>
      </c>
      <c r="L16" s="12">
        <v>18</v>
      </c>
      <c r="M16" s="12">
        <v>33</v>
      </c>
      <c r="N16" s="12">
        <v>27</v>
      </c>
      <c r="O16" s="12">
        <v>26</v>
      </c>
      <c r="P16" s="12">
        <v>29</v>
      </c>
      <c r="Q16" s="37">
        <f>Foglio3!P15</f>
        <v>33</v>
      </c>
      <c r="R16" s="37">
        <f>'Dati 2016 da spss'!C12</f>
        <v>15</v>
      </c>
      <c r="S16" s="37">
        <f>'Dati 2017 da spss'!C12</f>
        <v>23</v>
      </c>
      <c r="T16" s="38">
        <f t="shared" si="0"/>
        <v>603</v>
      </c>
    </row>
    <row r="17" spans="1:20" ht="15.6" customHeight="1" x14ac:dyDescent="0.3">
      <c r="A17" s="113"/>
      <c r="B17" s="9" t="s">
        <v>22</v>
      </c>
      <c r="C17" s="14">
        <v>1107</v>
      </c>
      <c r="D17" s="14">
        <v>1561</v>
      </c>
      <c r="E17" s="14">
        <v>989</v>
      </c>
      <c r="F17" s="14">
        <v>945</v>
      </c>
      <c r="G17" s="14">
        <v>873</v>
      </c>
      <c r="H17" s="14">
        <v>918</v>
      </c>
      <c r="I17" s="14">
        <v>1049</v>
      </c>
      <c r="J17" s="14">
        <v>937</v>
      </c>
      <c r="K17" s="14">
        <v>1202</v>
      </c>
      <c r="L17" s="14">
        <v>842</v>
      </c>
      <c r="M17" s="14">
        <v>823</v>
      </c>
      <c r="N17" s="14">
        <v>1276</v>
      </c>
      <c r="O17" s="14">
        <v>957</v>
      </c>
      <c r="P17" s="14">
        <v>915</v>
      </c>
      <c r="Q17" s="39">
        <f>Foglio3!P16</f>
        <v>912</v>
      </c>
      <c r="R17" s="39">
        <f>'Dati 2016 da spss'!K12</f>
        <v>1089</v>
      </c>
      <c r="S17" s="39">
        <f>'Dati 2017 da spss'!K12</f>
        <v>1024</v>
      </c>
      <c r="T17" s="40">
        <f t="shared" si="0"/>
        <v>17419</v>
      </c>
    </row>
    <row r="18" spans="1:20" ht="15.6" customHeight="1" x14ac:dyDescent="0.3">
      <c r="A18" s="116" t="s">
        <v>75</v>
      </c>
      <c r="B18" s="10" t="s">
        <v>21</v>
      </c>
      <c r="C18" s="17">
        <f t="shared" ref="C18:Q18" si="1">SUM(C4,C6,C8,C10,C12,C14,C16)</f>
        <v>7096</v>
      </c>
      <c r="D18" s="17">
        <f t="shared" si="1"/>
        <v>6980</v>
      </c>
      <c r="E18" s="17">
        <f t="shared" si="1"/>
        <v>6563</v>
      </c>
      <c r="F18" s="17">
        <f t="shared" si="1"/>
        <v>6122</v>
      </c>
      <c r="G18" s="17">
        <f t="shared" si="1"/>
        <v>5818</v>
      </c>
      <c r="H18" s="17">
        <f t="shared" si="1"/>
        <v>5669</v>
      </c>
      <c r="I18" s="17">
        <f t="shared" si="1"/>
        <v>5131</v>
      </c>
      <c r="J18" s="17">
        <f t="shared" si="1"/>
        <v>4731</v>
      </c>
      <c r="K18" s="17">
        <f t="shared" si="1"/>
        <v>4237</v>
      </c>
      <c r="L18" s="17">
        <f t="shared" si="1"/>
        <v>4114</v>
      </c>
      <c r="M18" s="17">
        <f t="shared" si="1"/>
        <v>3860</v>
      </c>
      <c r="N18" s="17">
        <f t="shared" si="1"/>
        <v>3753</v>
      </c>
      <c r="O18" s="17">
        <f t="shared" si="1"/>
        <v>3401</v>
      </c>
      <c r="P18" s="17">
        <f t="shared" si="1"/>
        <v>3381</v>
      </c>
      <c r="Q18" s="17">
        <f t="shared" si="1"/>
        <v>3428</v>
      </c>
      <c r="R18" s="17">
        <f t="shared" ref="R18:S18" si="2">SUM(R4,R6,R8,R10,R12,R14,R16)</f>
        <v>3283</v>
      </c>
      <c r="S18" s="17">
        <f t="shared" si="2"/>
        <v>3378</v>
      </c>
      <c r="T18" s="38">
        <f t="shared" si="0"/>
        <v>80945</v>
      </c>
    </row>
    <row r="19" spans="1:20" ht="15.6" customHeight="1" x14ac:dyDescent="0.3">
      <c r="A19" s="117"/>
      <c r="B19" s="9" t="s">
        <v>22</v>
      </c>
      <c r="C19" s="16">
        <f t="shared" ref="C19:Q19" si="3">SUM(C5,C7,C9,C11,C13,C15,C17)</f>
        <v>373286</v>
      </c>
      <c r="D19" s="16">
        <f t="shared" si="3"/>
        <v>378492</v>
      </c>
      <c r="E19" s="16">
        <f t="shared" si="3"/>
        <v>356475</v>
      </c>
      <c r="F19" s="16">
        <f t="shared" si="3"/>
        <v>343179</v>
      </c>
      <c r="G19" s="16">
        <f t="shared" si="3"/>
        <v>334858</v>
      </c>
      <c r="H19" s="16">
        <f t="shared" si="3"/>
        <v>332955</v>
      </c>
      <c r="I19" s="16">
        <f t="shared" si="3"/>
        <v>325850</v>
      </c>
      <c r="J19" s="16">
        <f t="shared" si="3"/>
        <v>310739</v>
      </c>
      <c r="K19" s="16">
        <f t="shared" si="3"/>
        <v>307258</v>
      </c>
      <c r="L19" s="16">
        <f t="shared" si="3"/>
        <v>304720</v>
      </c>
      <c r="M19" s="16">
        <f t="shared" si="3"/>
        <v>292019</v>
      </c>
      <c r="N19" s="16">
        <f t="shared" si="3"/>
        <v>266864</v>
      </c>
      <c r="O19" s="16">
        <f t="shared" si="3"/>
        <v>258093</v>
      </c>
      <c r="P19" s="16">
        <f t="shared" si="3"/>
        <v>251147</v>
      </c>
      <c r="Q19" s="16">
        <f t="shared" si="3"/>
        <v>246920</v>
      </c>
      <c r="R19" s="16">
        <f t="shared" ref="R19:S19" si="4">SUM(R5,R7,R9,R11,R13,R15,R17)</f>
        <v>249175</v>
      </c>
      <c r="S19" s="16">
        <f t="shared" si="4"/>
        <v>246750</v>
      </c>
      <c r="T19" s="40">
        <f t="shared" si="0"/>
        <v>5178780</v>
      </c>
    </row>
    <row r="20" spans="1:20" x14ac:dyDescent="0.3">
      <c r="A20" s="1"/>
      <c r="B20" s="1"/>
      <c r="C20" s="6"/>
      <c r="D20" s="6"/>
      <c r="E20" s="6"/>
      <c r="F20" s="6"/>
      <c r="G20" s="6"/>
      <c r="H20" s="4"/>
      <c r="I20" s="4"/>
      <c r="J20" s="4"/>
      <c r="K20" s="4"/>
      <c r="L20" s="4"/>
      <c r="M20" s="6"/>
      <c r="N20" s="11"/>
      <c r="O20" s="6"/>
      <c r="P20" s="6"/>
      <c r="Q20" s="41"/>
      <c r="R20" s="41"/>
      <c r="S20" s="41"/>
      <c r="T20" s="42"/>
    </row>
    <row r="21" spans="1:20" ht="14.4" customHeight="1" x14ac:dyDescent="0.3">
      <c r="A21" s="107" t="s">
        <v>24</v>
      </c>
      <c r="B21" s="108"/>
      <c r="C21" s="108"/>
      <c r="D21" s="108"/>
      <c r="E21" s="108"/>
      <c r="F21" s="108"/>
      <c r="G21" s="108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</row>
    <row r="22" spans="1:20" ht="39.6" x14ac:dyDescent="0.3">
      <c r="A22" s="110" t="s">
        <v>0</v>
      </c>
      <c r="B22" s="111"/>
      <c r="C22" s="8" t="s">
        <v>8</v>
      </c>
      <c r="D22" s="8" t="s">
        <v>9</v>
      </c>
      <c r="E22" s="8" t="s">
        <v>10</v>
      </c>
      <c r="F22" s="8" t="s">
        <v>11</v>
      </c>
      <c r="G22" s="8" t="s">
        <v>12</v>
      </c>
      <c r="H22" s="8" t="s">
        <v>13</v>
      </c>
      <c r="I22" s="8" t="s">
        <v>14</v>
      </c>
      <c r="J22" s="8" t="s">
        <v>15</v>
      </c>
      <c r="K22" s="8" t="s">
        <v>16</v>
      </c>
      <c r="L22" s="8" t="s">
        <v>17</v>
      </c>
      <c r="M22" s="8" t="s">
        <v>18</v>
      </c>
      <c r="N22" s="8" t="s">
        <v>19</v>
      </c>
      <c r="O22" s="8" t="s">
        <v>20</v>
      </c>
      <c r="P22" s="8" t="s">
        <v>23</v>
      </c>
      <c r="Q22" s="7" t="s">
        <v>62</v>
      </c>
      <c r="R22" s="7" t="s">
        <v>70</v>
      </c>
      <c r="S22" s="7" t="s">
        <v>81</v>
      </c>
      <c r="T22" s="7" t="s">
        <v>76</v>
      </c>
    </row>
    <row r="23" spans="1:20" x14ac:dyDescent="0.3">
      <c r="A23" s="112" t="s">
        <v>2</v>
      </c>
      <c r="B23" s="10" t="s">
        <v>21</v>
      </c>
      <c r="C23" s="18">
        <f>C4/C$18*100</f>
        <v>31.834836527621196</v>
      </c>
      <c r="D23" s="18">
        <f>D4/D$18*100</f>
        <v>29.727793696275072</v>
      </c>
      <c r="E23" s="18">
        <f t="shared" ref="E23:P23" si="5">E4/E$18*100</f>
        <v>28.127380770988875</v>
      </c>
      <c r="F23" s="18">
        <f t="shared" si="5"/>
        <v>29.598170532505719</v>
      </c>
      <c r="G23" s="18">
        <f t="shared" si="5"/>
        <v>31.660364386387073</v>
      </c>
      <c r="H23" s="18">
        <f t="shared" si="5"/>
        <v>31.434115364261771</v>
      </c>
      <c r="I23" s="18">
        <f t="shared" si="5"/>
        <v>31.241473396998636</v>
      </c>
      <c r="J23" s="18">
        <f t="shared" si="5"/>
        <v>31.68463326992179</v>
      </c>
      <c r="K23" s="18">
        <f t="shared" si="5"/>
        <v>32.877035638423415</v>
      </c>
      <c r="L23" s="18">
        <f t="shared" si="5"/>
        <v>27.540106951871657</v>
      </c>
      <c r="M23" s="18">
        <f t="shared" si="5"/>
        <v>32.668393782383419</v>
      </c>
      <c r="N23" s="18">
        <f t="shared" si="5"/>
        <v>29.73621103117506</v>
      </c>
      <c r="O23" s="18">
        <f t="shared" si="5"/>
        <v>30.902675683622466</v>
      </c>
      <c r="P23" s="18">
        <f t="shared" si="5"/>
        <v>31.115054717539191</v>
      </c>
      <c r="Q23" s="18">
        <f>Q4/Q$18*100</f>
        <v>31.534422403733959</v>
      </c>
      <c r="R23" s="18">
        <f>R4/R$18*100</f>
        <v>32.40938166311301</v>
      </c>
      <c r="S23" s="18">
        <f>S4/S$18*100</f>
        <v>31.201894612196568</v>
      </c>
      <c r="T23" s="18">
        <f t="shared" ref="T23" si="6">T4/T$18*100</f>
        <v>30.790042621533143</v>
      </c>
    </row>
    <row r="24" spans="1:20" x14ac:dyDescent="0.3">
      <c r="A24" s="113"/>
      <c r="B24" s="9" t="s">
        <v>22</v>
      </c>
      <c r="C24" s="19">
        <f>C5/C$19*100</f>
        <v>62.23646212287629</v>
      </c>
      <c r="D24" s="19">
        <f>D5/D$19*100</f>
        <v>60.424791012755882</v>
      </c>
      <c r="E24" s="19">
        <f t="shared" ref="E24:P24" si="7">E5/E$19*100</f>
        <v>62.477593099095309</v>
      </c>
      <c r="F24" s="19">
        <f t="shared" si="7"/>
        <v>62.726157486326372</v>
      </c>
      <c r="G24" s="19">
        <f t="shared" si="7"/>
        <v>63.177525996093863</v>
      </c>
      <c r="H24" s="19">
        <f t="shared" si="7"/>
        <v>62.873961946809629</v>
      </c>
      <c r="I24" s="19">
        <f t="shared" si="7"/>
        <v>63.161577412920053</v>
      </c>
      <c r="J24" s="19">
        <f t="shared" si="7"/>
        <v>63.807568409501222</v>
      </c>
      <c r="K24" s="19">
        <f t="shared" si="7"/>
        <v>62.424737517005255</v>
      </c>
      <c r="L24" s="19">
        <f t="shared" si="7"/>
        <v>56.496127592543978</v>
      </c>
      <c r="M24" s="19">
        <f t="shared" si="7"/>
        <v>62.369571842928032</v>
      </c>
      <c r="N24" s="19">
        <f t="shared" si="7"/>
        <v>61.134135739552733</v>
      </c>
      <c r="O24" s="19">
        <f t="shared" si="7"/>
        <v>60.984993781311388</v>
      </c>
      <c r="P24" s="19">
        <f t="shared" si="7"/>
        <v>60.316866217792764</v>
      </c>
      <c r="Q24" s="19">
        <f>Q5/Q$19*100</f>
        <v>60.036044062854366</v>
      </c>
      <c r="R24" s="19">
        <f>R5/R$19*100</f>
        <v>60.770141466840577</v>
      </c>
      <c r="S24" s="19">
        <f>S5/S$19*100</f>
        <v>60.724214792299904</v>
      </c>
      <c r="T24" s="19">
        <f t="shared" ref="T24" si="8">T5/T$19*100</f>
        <v>61.628549581175484</v>
      </c>
    </row>
    <row r="25" spans="1:20" x14ac:dyDescent="0.3">
      <c r="A25" s="114" t="s">
        <v>6</v>
      </c>
      <c r="B25" s="10" t="s">
        <v>21</v>
      </c>
      <c r="C25" s="18">
        <f t="shared" ref="C25:T25" si="9">C6/C$18*100</f>
        <v>3.3117249154453217</v>
      </c>
      <c r="D25" s="18">
        <f t="shared" si="9"/>
        <v>4.0114613180515759</v>
      </c>
      <c r="E25" s="18">
        <f t="shared" si="9"/>
        <v>4.662501904616791</v>
      </c>
      <c r="F25" s="18">
        <f t="shared" si="9"/>
        <v>4.8350212348905588</v>
      </c>
      <c r="G25" s="18">
        <f t="shared" si="9"/>
        <v>4.4345135785493293</v>
      </c>
      <c r="H25" s="18">
        <f t="shared" si="9"/>
        <v>4.4805080261068966</v>
      </c>
      <c r="I25" s="18">
        <f t="shared" si="9"/>
        <v>5.0477489768076405</v>
      </c>
      <c r="J25" s="18">
        <f t="shared" si="9"/>
        <v>4.2062988797294443</v>
      </c>
      <c r="K25" s="18">
        <f t="shared" si="9"/>
        <v>5.5227755487373136</v>
      </c>
      <c r="L25" s="18">
        <f t="shared" si="9"/>
        <v>3.6947010209042292</v>
      </c>
      <c r="M25" s="18">
        <f t="shared" si="9"/>
        <v>4.766839378238342</v>
      </c>
      <c r="N25" s="18">
        <f t="shared" si="9"/>
        <v>4.1833200106581403</v>
      </c>
      <c r="O25" s="18">
        <f t="shared" si="9"/>
        <v>4.4104675095560131</v>
      </c>
      <c r="P25" s="18">
        <f t="shared" si="9"/>
        <v>4.7323277136941737</v>
      </c>
      <c r="Q25" s="18">
        <f t="shared" si="9"/>
        <v>5.3092182030338391</v>
      </c>
      <c r="R25" s="18">
        <f t="shared" ref="R25:S25" si="10">R6/R$18*100</f>
        <v>4.6299116661590007</v>
      </c>
      <c r="S25" s="18">
        <f t="shared" si="10"/>
        <v>4.4404973357015987</v>
      </c>
      <c r="T25" s="18">
        <f t="shared" si="9"/>
        <v>4.4573475816912715</v>
      </c>
    </row>
    <row r="26" spans="1:20" x14ac:dyDescent="0.3">
      <c r="A26" s="113"/>
      <c r="B26" s="9" t="s">
        <v>22</v>
      </c>
      <c r="C26" s="19">
        <f t="shared" ref="C26:T26" si="11">C7/C$19*100</f>
        <v>1.9861446719137605</v>
      </c>
      <c r="D26" s="19">
        <f t="shared" si="11"/>
        <v>2.7683544170022087</v>
      </c>
      <c r="E26" s="19">
        <f t="shared" si="11"/>
        <v>2.5491268672417422</v>
      </c>
      <c r="F26" s="19">
        <f t="shared" si="11"/>
        <v>2.6006836082627434</v>
      </c>
      <c r="G26" s="19">
        <f t="shared" si="11"/>
        <v>2.3947464298299579</v>
      </c>
      <c r="H26" s="19">
        <f t="shared" si="11"/>
        <v>2.5387815170218198</v>
      </c>
      <c r="I26" s="19">
        <f t="shared" si="11"/>
        <v>2.5637563295995087</v>
      </c>
      <c r="J26" s="19">
        <f t="shared" si="11"/>
        <v>2.6057237746147091</v>
      </c>
      <c r="K26" s="19">
        <f t="shared" si="11"/>
        <v>2.9581003586562433</v>
      </c>
      <c r="L26" s="19">
        <f t="shared" si="11"/>
        <v>2.3165529010238908</v>
      </c>
      <c r="M26" s="19">
        <f t="shared" si="11"/>
        <v>2.4371701841318547</v>
      </c>
      <c r="N26" s="19">
        <f t="shared" si="11"/>
        <v>2.3645002698003474</v>
      </c>
      <c r="O26" s="19">
        <f t="shared" si="11"/>
        <v>2.3832494488420841</v>
      </c>
      <c r="P26" s="19">
        <f t="shared" si="11"/>
        <v>2.3512126364240866</v>
      </c>
      <c r="Q26" s="19">
        <f t="shared" si="11"/>
        <v>2.7838976186619147</v>
      </c>
      <c r="R26" s="19">
        <f t="shared" ref="R26" si="12">R7/R$19*100</f>
        <v>2.757901073542691</v>
      </c>
      <c r="S26" s="19">
        <f t="shared" ref="S26" si="13">S7/S$19*100</f>
        <v>2.6772036474164134</v>
      </c>
      <c r="T26" s="19">
        <f t="shared" si="11"/>
        <v>2.5258844747218454</v>
      </c>
    </row>
    <row r="27" spans="1:20" x14ac:dyDescent="0.3">
      <c r="A27" s="114" t="s">
        <v>3</v>
      </c>
      <c r="B27" s="10" t="s">
        <v>21</v>
      </c>
      <c r="C27" s="18">
        <f t="shared" ref="C27:T27" si="14">C8/C$18*100</f>
        <v>20.997745208568208</v>
      </c>
      <c r="D27" s="18">
        <f t="shared" si="14"/>
        <v>21.590257879656161</v>
      </c>
      <c r="E27" s="18">
        <f t="shared" si="14"/>
        <v>23.144903245467013</v>
      </c>
      <c r="F27" s="18">
        <f t="shared" si="14"/>
        <v>27.213328977458346</v>
      </c>
      <c r="G27" s="18">
        <f t="shared" si="14"/>
        <v>29.133722928841525</v>
      </c>
      <c r="H27" s="18">
        <f t="shared" si="14"/>
        <v>27.729758334803318</v>
      </c>
      <c r="I27" s="18">
        <f t="shared" si="14"/>
        <v>28.649386084583899</v>
      </c>
      <c r="J27" s="18">
        <f t="shared" si="14"/>
        <v>29.993658845909955</v>
      </c>
      <c r="K27" s="18">
        <f t="shared" si="14"/>
        <v>30.092046259145622</v>
      </c>
      <c r="L27" s="18">
        <f t="shared" si="14"/>
        <v>36.363636363636367</v>
      </c>
      <c r="M27" s="18">
        <f t="shared" si="14"/>
        <v>32.590673575129536</v>
      </c>
      <c r="N27" s="18">
        <f t="shared" si="14"/>
        <v>34.585664801492136</v>
      </c>
      <c r="O27" s="18">
        <f t="shared" si="14"/>
        <v>33.607762422816819</v>
      </c>
      <c r="P27" s="18">
        <f t="shared" si="14"/>
        <v>34.161490683229815</v>
      </c>
      <c r="Q27" s="18">
        <f t="shared" si="14"/>
        <v>33.488914819136525</v>
      </c>
      <c r="R27" s="18">
        <f t="shared" ref="R27:S27" si="15">R8/R$18*100</f>
        <v>33.932378921717941</v>
      </c>
      <c r="S27" s="18">
        <f t="shared" si="15"/>
        <v>32.830076968620489</v>
      </c>
      <c r="T27" s="18">
        <f t="shared" si="14"/>
        <v>28.826981283587621</v>
      </c>
    </row>
    <row r="28" spans="1:20" x14ac:dyDescent="0.3">
      <c r="A28" s="113"/>
      <c r="B28" s="9" t="s">
        <v>22</v>
      </c>
      <c r="C28" s="19">
        <f t="shared" ref="C28:T28" si="16">C9/C$19*100</f>
        <v>10.308181930209008</v>
      </c>
      <c r="D28" s="19">
        <f t="shared" si="16"/>
        <v>10.750821681832113</v>
      </c>
      <c r="E28" s="19">
        <f t="shared" si="16"/>
        <v>10.413072445473034</v>
      </c>
      <c r="F28" s="19">
        <f t="shared" si="16"/>
        <v>12.668315951733645</v>
      </c>
      <c r="G28" s="19">
        <f t="shared" si="16"/>
        <v>13.768821410866696</v>
      </c>
      <c r="H28" s="19">
        <f t="shared" si="16"/>
        <v>13.56880058866814</v>
      </c>
      <c r="I28" s="19">
        <f t="shared" si="16"/>
        <v>14.074267300905325</v>
      </c>
      <c r="J28" s="19">
        <f t="shared" si="16"/>
        <v>14.2322013007701</v>
      </c>
      <c r="K28" s="19">
        <f t="shared" si="16"/>
        <v>15.576160750899895</v>
      </c>
      <c r="L28" s="19">
        <f t="shared" si="16"/>
        <v>19.905487004463112</v>
      </c>
      <c r="M28" s="19">
        <f t="shared" si="16"/>
        <v>17.081765227605054</v>
      </c>
      <c r="N28" s="19">
        <f t="shared" si="16"/>
        <v>18.135454763475028</v>
      </c>
      <c r="O28" s="19">
        <f t="shared" si="16"/>
        <v>18.239936766979344</v>
      </c>
      <c r="P28" s="19">
        <f t="shared" si="16"/>
        <v>18.544119579369848</v>
      </c>
      <c r="Q28" s="19">
        <f t="shared" si="16"/>
        <v>18.09573951077272</v>
      </c>
      <c r="R28" s="19">
        <f t="shared" ref="R28" si="17">R9/R$19*100</f>
        <v>17.771044446674026</v>
      </c>
      <c r="S28" s="19">
        <f t="shared" ref="S28" si="18">S9/S$19*100</f>
        <v>17.848834853090175</v>
      </c>
      <c r="T28" s="19">
        <f t="shared" si="16"/>
        <v>14.956862427058109</v>
      </c>
    </row>
    <row r="29" spans="1:20" x14ac:dyDescent="0.3">
      <c r="A29" s="114" t="s">
        <v>4</v>
      </c>
      <c r="B29" s="10" t="s">
        <v>21</v>
      </c>
      <c r="C29" s="18" t="s">
        <v>72</v>
      </c>
      <c r="D29" s="18" t="s">
        <v>72</v>
      </c>
      <c r="E29" s="18" t="s">
        <v>72</v>
      </c>
      <c r="F29" s="18">
        <f t="shared" ref="F29:T29" si="19">F10/F$18*100</f>
        <v>1.0944135903299574</v>
      </c>
      <c r="G29" s="18">
        <f t="shared" si="19"/>
        <v>2.3891371605362668</v>
      </c>
      <c r="H29" s="18">
        <f t="shared" si="19"/>
        <v>1.5346621979185042</v>
      </c>
      <c r="I29" s="18">
        <f t="shared" si="19"/>
        <v>2.358214772948743</v>
      </c>
      <c r="J29" s="18">
        <f t="shared" si="19"/>
        <v>2.3039526527161276</v>
      </c>
      <c r="K29" s="18">
        <f t="shared" si="19"/>
        <v>4.3190936983714892</v>
      </c>
      <c r="L29" s="18">
        <f t="shared" si="19"/>
        <v>5.7608167233835683</v>
      </c>
      <c r="M29" s="18">
        <f t="shared" si="19"/>
        <v>5</v>
      </c>
      <c r="N29" s="18">
        <f t="shared" si="19"/>
        <v>4.8228084199307224</v>
      </c>
      <c r="O29" s="18">
        <f t="shared" si="19"/>
        <v>4.9103204939723613</v>
      </c>
      <c r="P29" s="18">
        <f t="shared" si="19"/>
        <v>5.1464063886424132</v>
      </c>
      <c r="Q29" s="18">
        <f t="shared" si="19"/>
        <v>4.6382730455075851</v>
      </c>
      <c r="R29" s="18">
        <f t="shared" ref="R29:S29" si="20">R10/R$18*100</f>
        <v>4.4776119402985071</v>
      </c>
      <c r="S29" s="18">
        <f t="shared" si="20"/>
        <v>5.2693901716992304</v>
      </c>
      <c r="T29" s="18">
        <f t="shared" si="19"/>
        <v>2.6462412749397739</v>
      </c>
    </row>
    <row r="30" spans="1:20" x14ac:dyDescent="0.3">
      <c r="A30" s="113"/>
      <c r="B30" s="9" t="s">
        <v>22</v>
      </c>
      <c r="C30" s="19" t="s">
        <v>72</v>
      </c>
      <c r="D30" s="19" t="s">
        <v>72</v>
      </c>
      <c r="E30" s="19" t="s">
        <v>72</v>
      </c>
      <c r="F30" s="19">
        <f t="shared" ref="F30:T30" si="21">F11/F$19*100</f>
        <v>0.52625597720140216</v>
      </c>
      <c r="G30" s="19">
        <f t="shared" si="21"/>
        <v>1.3587849177860467</v>
      </c>
      <c r="H30" s="19">
        <f t="shared" si="21"/>
        <v>1.0761213977864876</v>
      </c>
      <c r="I30" s="19">
        <f t="shared" si="21"/>
        <v>1.1717047721344176</v>
      </c>
      <c r="J30" s="19">
        <f t="shared" si="21"/>
        <v>1.4806638368534364</v>
      </c>
      <c r="K30" s="19">
        <f t="shared" si="21"/>
        <v>2.5118955405554941</v>
      </c>
      <c r="L30" s="19">
        <f t="shared" si="21"/>
        <v>3.7503281701233919</v>
      </c>
      <c r="M30" s="19">
        <f t="shared" si="21"/>
        <v>3.1230844568332881</v>
      </c>
      <c r="N30" s="19">
        <f t="shared" si="21"/>
        <v>3.1810210444271236</v>
      </c>
      <c r="O30" s="19">
        <f t="shared" si="21"/>
        <v>3.1856733813005391</v>
      </c>
      <c r="P30" s="19">
        <f t="shared" si="21"/>
        <v>3.399602623164919</v>
      </c>
      <c r="Q30" s="19">
        <f t="shared" si="21"/>
        <v>3.346832982342459</v>
      </c>
      <c r="R30" s="19">
        <f t="shared" ref="R30" si="22">R11/R$19*100</f>
        <v>3.1287247918129828</v>
      </c>
      <c r="S30" s="19">
        <f t="shared" ref="S30" si="23">S11/S$19*100</f>
        <v>3.2915906788247211</v>
      </c>
      <c r="T30" s="19">
        <f t="shared" si="21"/>
        <v>1.8547804695314343</v>
      </c>
    </row>
    <row r="31" spans="1:20" x14ac:dyDescent="0.3">
      <c r="A31" s="114" t="s">
        <v>5</v>
      </c>
      <c r="B31" s="10" t="s">
        <v>21</v>
      </c>
      <c r="C31" s="18">
        <f t="shared" ref="C31:T31" si="24">C12/C$18*100</f>
        <v>32.201240135287485</v>
      </c>
      <c r="D31" s="18">
        <f t="shared" si="24"/>
        <v>32.521489971346703</v>
      </c>
      <c r="E31" s="18">
        <f t="shared" si="24"/>
        <v>32.408959317385346</v>
      </c>
      <c r="F31" s="18">
        <f t="shared" si="24"/>
        <v>25.759555700751392</v>
      </c>
      <c r="G31" s="18">
        <f t="shared" si="24"/>
        <v>21.605362667583361</v>
      </c>
      <c r="H31" s="18">
        <f t="shared" si="24"/>
        <v>23.796083965426</v>
      </c>
      <c r="I31" s="18">
        <f t="shared" si="24"/>
        <v>21.711167413759501</v>
      </c>
      <c r="J31" s="18">
        <f t="shared" si="24"/>
        <v>21.538786725850773</v>
      </c>
      <c r="K31" s="18">
        <f t="shared" si="24"/>
        <v>18.196837384942178</v>
      </c>
      <c r="L31" s="18">
        <f t="shared" si="24"/>
        <v>17.063684978123479</v>
      </c>
      <c r="M31" s="18">
        <f t="shared" si="24"/>
        <v>15.362694300518134</v>
      </c>
      <c r="N31" s="18">
        <f t="shared" si="24"/>
        <v>17.159605648814281</v>
      </c>
      <c r="O31" s="18">
        <f t="shared" si="24"/>
        <v>15.965892384592767</v>
      </c>
      <c r="P31" s="18">
        <f t="shared" si="24"/>
        <v>15.498373262348416</v>
      </c>
      <c r="Q31" s="18">
        <f t="shared" si="24"/>
        <v>15.169194865810971</v>
      </c>
      <c r="R31" s="18">
        <f t="shared" ref="R31:S31" si="25">R12/R$18*100</f>
        <v>15.747791653975025</v>
      </c>
      <c r="S31" s="18">
        <f t="shared" si="25"/>
        <v>16.814683244523387</v>
      </c>
      <c r="T31" s="18">
        <f t="shared" si="24"/>
        <v>22.706776206065847</v>
      </c>
    </row>
    <row r="32" spans="1:20" x14ac:dyDescent="0.3">
      <c r="A32" s="113"/>
      <c r="B32" s="9" t="s">
        <v>22</v>
      </c>
      <c r="C32" s="19">
        <f t="shared" ref="C32:T32" si="26">C13/C$19*100</f>
        <v>18.000139303375963</v>
      </c>
      <c r="D32" s="19">
        <f t="shared" si="26"/>
        <v>18.291535884510107</v>
      </c>
      <c r="E32" s="19">
        <f t="shared" si="26"/>
        <v>17.203169927764918</v>
      </c>
      <c r="F32" s="19">
        <f t="shared" si="26"/>
        <v>14.236593730968385</v>
      </c>
      <c r="G32" s="19">
        <f t="shared" si="26"/>
        <v>11.913408071481046</v>
      </c>
      <c r="H32" s="19">
        <f t="shared" si="26"/>
        <v>12.865101890645883</v>
      </c>
      <c r="I32" s="19">
        <f t="shared" si="26"/>
        <v>11.60687432867884</v>
      </c>
      <c r="J32" s="19">
        <f t="shared" si="26"/>
        <v>10.932969469554836</v>
      </c>
      <c r="K32" s="19">
        <f t="shared" si="26"/>
        <v>9.4536187829120806</v>
      </c>
      <c r="L32" s="19">
        <f t="shared" si="26"/>
        <v>10.472893147807824</v>
      </c>
      <c r="M32" s="19">
        <f t="shared" si="26"/>
        <v>8.3662364435190852</v>
      </c>
      <c r="N32" s="19">
        <f t="shared" si="26"/>
        <v>8.7613915702380236</v>
      </c>
      <c r="O32" s="19">
        <f t="shared" si="26"/>
        <v>8.8502981483418779</v>
      </c>
      <c r="P32" s="19">
        <f t="shared" si="26"/>
        <v>8.9358025379558583</v>
      </c>
      <c r="Q32" s="19">
        <f t="shared" si="26"/>
        <v>8.9490523246395579</v>
      </c>
      <c r="R32" s="19">
        <f t="shared" ref="R32" si="27">R13/R$19*100</f>
        <v>8.7982341727701421</v>
      </c>
      <c r="S32" s="19">
        <f t="shared" ref="S32" si="28">S13/S$19*100</f>
        <v>8.6220871327254311</v>
      </c>
      <c r="T32" s="19">
        <f t="shared" si="26"/>
        <v>11.981180895886675</v>
      </c>
    </row>
    <row r="33" spans="1:20" x14ac:dyDescent="0.3">
      <c r="A33" s="114" t="s">
        <v>1</v>
      </c>
      <c r="B33" s="10" t="s">
        <v>21</v>
      </c>
      <c r="C33" s="18">
        <f t="shared" ref="C33:T33" si="29">C14/C$18*100</f>
        <v>10.893461104847802</v>
      </c>
      <c r="D33" s="18">
        <f t="shared" si="29"/>
        <v>11.475644699140402</v>
      </c>
      <c r="E33" s="18">
        <f t="shared" si="29"/>
        <v>10.833460307786073</v>
      </c>
      <c r="F33" s="18">
        <f t="shared" si="29"/>
        <v>10.584776216922574</v>
      </c>
      <c r="G33" s="18">
        <f t="shared" si="29"/>
        <v>9.9174974217944314</v>
      </c>
      <c r="H33" s="18">
        <f t="shared" si="29"/>
        <v>10.40747927324043</v>
      </c>
      <c r="I33" s="18">
        <f t="shared" si="29"/>
        <v>10.25141297992594</v>
      </c>
      <c r="J33" s="18">
        <f t="shared" si="29"/>
        <v>9.5540054956668783</v>
      </c>
      <c r="K33" s="18">
        <f t="shared" si="29"/>
        <v>8.260561718196838</v>
      </c>
      <c r="L33" s="18">
        <f t="shared" si="29"/>
        <v>9.1395235780262514</v>
      </c>
      <c r="M33" s="18">
        <f t="shared" si="29"/>
        <v>8.756476683937823</v>
      </c>
      <c r="N33" s="18">
        <f t="shared" si="29"/>
        <v>8.7929656274980026</v>
      </c>
      <c r="O33" s="18">
        <f t="shared" si="29"/>
        <v>9.4384004704498672</v>
      </c>
      <c r="P33" s="18">
        <f t="shared" si="29"/>
        <v>8.4886128364389233</v>
      </c>
      <c r="Q33" s="18">
        <f t="shared" si="29"/>
        <v>8.8973162193698947</v>
      </c>
      <c r="R33" s="18">
        <f t="shared" ref="R33:S33" si="30">R14/R$18*100</f>
        <v>8.3460249771550412</v>
      </c>
      <c r="S33" s="18">
        <f t="shared" si="30"/>
        <v>8.7625814091178214</v>
      </c>
      <c r="T33" s="18">
        <f t="shared" si="29"/>
        <v>9.8276607573043417</v>
      </c>
    </row>
    <row r="34" spans="1:20" x14ac:dyDescent="0.3">
      <c r="A34" s="113"/>
      <c r="B34" s="9" t="s">
        <v>22</v>
      </c>
      <c r="C34" s="19">
        <f t="shared" ref="C34:T34" si="31">C15/C$19*100</f>
        <v>7.1725165154867847</v>
      </c>
      <c r="D34" s="19">
        <f t="shared" si="31"/>
        <v>7.3520708495820246</v>
      </c>
      <c r="E34" s="19">
        <f t="shared" si="31"/>
        <v>7.0795988498492184</v>
      </c>
      <c r="F34" s="19">
        <f t="shared" si="31"/>
        <v>6.9666267458090392</v>
      </c>
      <c r="G34" s="19">
        <f t="shared" si="31"/>
        <v>7.126005650156185</v>
      </c>
      <c r="H34" s="19">
        <f t="shared" si="31"/>
        <v>6.801519724887747</v>
      </c>
      <c r="I34" s="19">
        <f t="shared" si="31"/>
        <v>7.0998925886143924</v>
      </c>
      <c r="J34" s="19">
        <f t="shared" si="31"/>
        <v>6.6393339748148774</v>
      </c>
      <c r="K34" s="19">
        <f t="shared" si="31"/>
        <v>6.6842848680913116</v>
      </c>
      <c r="L34" s="19">
        <f t="shared" si="31"/>
        <v>6.7822919401417696</v>
      </c>
      <c r="M34" s="19">
        <f t="shared" si="31"/>
        <v>6.340340868231177</v>
      </c>
      <c r="N34" s="19">
        <f t="shared" si="31"/>
        <v>5.9453504406739013</v>
      </c>
      <c r="O34" s="19">
        <f t="shared" si="31"/>
        <v>5.9850518998965496</v>
      </c>
      <c r="P34" s="19">
        <f t="shared" si="31"/>
        <v>6.0880679442716819</v>
      </c>
      <c r="Q34" s="19">
        <f t="shared" si="31"/>
        <v>6.4190831038393004</v>
      </c>
      <c r="R34" s="19">
        <f t="shared" ref="R34" si="32">R15/R$19*100</f>
        <v>6.3369118089696004</v>
      </c>
      <c r="S34" s="19">
        <f t="shared" ref="S34" si="33">S15/S$19*100</f>
        <v>6.4210739614994932</v>
      </c>
      <c r="T34" s="19">
        <f t="shared" si="31"/>
        <v>6.7163888019958371</v>
      </c>
    </row>
    <row r="35" spans="1:20" x14ac:dyDescent="0.3">
      <c r="A35" s="115" t="s">
        <v>7</v>
      </c>
      <c r="B35" s="10" t="s">
        <v>21</v>
      </c>
      <c r="C35" s="18">
        <f t="shared" ref="C35:T35" si="34">C16/C$18*100</f>
        <v>0.76099210822998864</v>
      </c>
      <c r="D35" s="18">
        <f t="shared" si="34"/>
        <v>0.67335243553008595</v>
      </c>
      <c r="E35" s="18">
        <f t="shared" si="34"/>
        <v>0.82279445375590432</v>
      </c>
      <c r="F35" s="18">
        <f t="shared" si="34"/>
        <v>0.91473374714145705</v>
      </c>
      <c r="G35" s="18">
        <f t="shared" si="34"/>
        <v>0.85940185630800969</v>
      </c>
      <c r="H35" s="18">
        <f t="shared" si="34"/>
        <v>0.61739283824307634</v>
      </c>
      <c r="I35" s="18">
        <f t="shared" si="34"/>
        <v>0.74059637497563824</v>
      </c>
      <c r="J35" s="18">
        <f t="shared" si="34"/>
        <v>0.71866413020503062</v>
      </c>
      <c r="K35" s="18">
        <f t="shared" si="34"/>
        <v>0.73164975218314843</v>
      </c>
      <c r="L35" s="18">
        <f t="shared" si="34"/>
        <v>0.43753038405444827</v>
      </c>
      <c r="M35" s="18">
        <f t="shared" si="34"/>
        <v>0.85492227979274604</v>
      </c>
      <c r="N35" s="18">
        <f t="shared" si="34"/>
        <v>0.71942446043165476</v>
      </c>
      <c r="O35" s="18">
        <f t="shared" si="34"/>
        <v>0.76448103498970887</v>
      </c>
      <c r="P35" s="18">
        <f t="shared" si="34"/>
        <v>0.85773439810706897</v>
      </c>
      <c r="Q35" s="18">
        <f t="shared" si="34"/>
        <v>0.96266044340723467</v>
      </c>
      <c r="R35" s="18">
        <f t="shared" ref="R35:S35" si="35">R16/R$18*100</f>
        <v>0.45689917758148035</v>
      </c>
      <c r="S35" s="18">
        <f t="shared" si="35"/>
        <v>0.68087625814091179</v>
      </c>
      <c r="T35" s="18">
        <f t="shared" si="34"/>
        <v>0.74495027487800358</v>
      </c>
    </row>
    <row r="36" spans="1:20" x14ac:dyDescent="0.3">
      <c r="A36" s="113"/>
      <c r="B36" s="9" t="s">
        <v>22</v>
      </c>
      <c r="C36" s="19">
        <f t="shared" ref="C36:T36" si="36">C17/C$19*100</f>
        <v>0.29655545613818896</v>
      </c>
      <c r="D36" s="19">
        <f t="shared" si="36"/>
        <v>0.41242615431766061</v>
      </c>
      <c r="E36" s="19">
        <f t="shared" si="36"/>
        <v>0.27743881057577674</v>
      </c>
      <c r="F36" s="19">
        <f t="shared" si="36"/>
        <v>0.2753664996984081</v>
      </c>
      <c r="G36" s="19">
        <f t="shared" si="36"/>
        <v>0.26070752378620193</v>
      </c>
      <c r="H36" s="19">
        <f t="shared" si="36"/>
        <v>0.27571293418029463</v>
      </c>
      <c r="I36" s="19">
        <f t="shared" si="36"/>
        <v>0.32192726714746045</v>
      </c>
      <c r="J36" s="19">
        <f t="shared" si="36"/>
        <v>0.30153923389082155</v>
      </c>
      <c r="K36" s="19">
        <f t="shared" si="36"/>
        <v>0.39120218187972322</v>
      </c>
      <c r="L36" s="19">
        <f t="shared" si="36"/>
        <v>0.27631924389603568</v>
      </c>
      <c r="M36" s="19">
        <f t="shared" si="36"/>
        <v>0.28183097675151275</v>
      </c>
      <c r="N36" s="19">
        <f t="shared" si="36"/>
        <v>0.47814617183284364</v>
      </c>
      <c r="O36" s="19">
        <f t="shared" si="36"/>
        <v>0.37079657332821891</v>
      </c>
      <c r="P36" s="19">
        <f t="shared" si="36"/>
        <v>0.36432846102083638</v>
      </c>
      <c r="Q36" s="19">
        <f t="shared" si="36"/>
        <v>0.36935039688968085</v>
      </c>
      <c r="R36" s="19">
        <f t="shared" ref="R36" si="37">R17/R$19*100</f>
        <v>0.43704223938998699</v>
      </c>
      <c r="S36" s="19">
        <f t="shared" ref="S36" si="38">S17/S$19*100</f>
        <v>0.41499493414387029</v>
      </c>
      <c r="T36" s="19">
        <f t="shared" si="36"/>
        <v>0.33635334963060798</v>
      </c>
    </row>
    <row r="37" spans="1:20" x14ac:dyDescent="0.3">
      <c r="A37" s="116" t="s">
        <v>75</v>
      </c>
      <c r="B37" s="10" t="s">
        <v>21</v>
      </c>
      <c r="C37" s="20">
        <f t="shared" ref="C37:T37" si="39">C18/C$18*100</f>
        <v>100</v>
      </c>
      <c r="D37" s="20">
        <f t="shared" si="39"/>
        <v>100</v>
      </c>
      <c r="E37" s="20">
        <f t="shared" si="39"/>
        <v>100</v>
      </c>
      <c r="F37" s="20">
        <f t="shared" si="39"/>
        <v>100</v>
      </c>
      <c r="G37" s="20">
        <f t="shared" si="39"/>
        <v>100</v>
      </c>
      <c r="H37" s="20">
        <f t="shared" si="39"/>
        <v>100</v>
      </c>
      <c r="I37" s="20">
        <f t="shared" si="39"/>
        <v>100</v>
      </c>
      <c r="J37" s="20">
        <f t="shared" si="39"/>
        <v>100</v>
      </c>
      <c r="K37" s="20">
        <f t="shared" si="39"/>
        <v>100</v>
      </c>
      <c r="L37" s="20">
        <f t="shared" si="39"/>
        <v>100</v>
      </c>
      <c r="M37" s="20">
        <f t="shared" si="39"/>
        <v>100</v>
      </c>
      <c r="N37" s="20">
        <f t="shared" si="39"/>
        <v>100</v>
      </c>
      <c r="O37" s="20">
        <f t="shared" si="39"/>
        <v>100</v>
      </c>
      <c r="P37" s="20">
        <f t="shared" si="39"/>
        <v>100</v>
      </c>
      <c r="Q37" s="20">
        <f t="shared" si="39"/>
        <v>100</v>
      </c>
      <c r="R37" s="20">
        <f t="shared" ref="R37:S37" si="40">R18/R$18*100</f>
        <v>100</v>
      </c>
      <c r="S37" s="20">
        <f t="shared" si="40"/>
        <v>100</v>
      </c>
      <c r="T37" s="20">
        <f t="shared" si="39"/>
        <v>100</v>
      </c>
    </row>
    <row r="38" spans="1:20" x14ac:dyDescent="0.3">
      <c r="A38" s="117"/>
      <c r="B38" s="9" t="s">
        <v>22</v>
      </c>
      <c r="C38" s="21">
        <f t="shared" ref="C38:T38" si="41">C19/C$19*100</f>
        <v>100</v>
      </c>
      <c r="D38" s="21">
        <f t="shared" si="41"/>
        <v>100</v>
      </c>
      <c r="E38" s="21">
        <f t="shared" si="41"/>
        <v>100</v>
      </c>
      <c r="F38" s="21">
        <f t="shared" si="41"/>
        <v>100</v>
      </c>
      <c r="G38" s="21">
        <f t="shared" si="41"/>
        <v>100</v>
      </c>
      <c r="H38" s="21">
        <f t="shared" si="41"/>
        <v>100</v>
      </c>
      <c r="I38" s="21">
        <f t="shared" si="41"/>
        <v>100</v>
      </c>
      <c r="J38" s="21">
        <f t="shared" si="41"/>
        <v>100</v>
      </c>
      <c r="K38" s="21">
        <f t="shared" si="41"/>
        <v>100</v>
      </c>
      <c r="L38" s="21">
        <f t="shared" si="41"/>
        <v>100</v>
      </c>
      <c r="M38" s="21">
        <f t="shared" si="41"/>
        <v>100</v>
      </c>
      <c r="N38" s="21">
        <f t="shared" si="41"/>
        <v>100</v>
      </c>
      <c r="O38" s="21">
        <f t="shared" si="41"/>
        <v>100</v>
      </c>
      <c r="P38" s="21">
        <f t="shared" si="41"/>
        <v>100</v>
      </c>
      <c r="Q38" s="21">
        <f t="shared" si="41"/>
        <v>100</v>
      </c>
      <c r="R38" s="21">
        <f t="shared" ref="R38" si="42">R19/R$19*100</f>
        <v>100</v>
      </c>
      <c r="S38" s="21">
        <f t="shared" ref="S38" si="43">S19/S$19*100</f>
        <v>100</v>
      </c>
      <c r="T38" s="21">
        <f t="shared" si="41"/>
        <v>100</v>
      </c>
    </row>
    <row r="39" spans="1:20" x14ac:dyDescent="0.3">
      <c r="A39" s="22"/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</row>
    <row r="40" spans="1:20" x14ac:dyDescent="0.3">
      <c r="A40" s="107" t="s">
        <v>25</v>
      </c>
      <c r="B40" s="108"/>
      <c r="C40" s="108"/>
      <c r="D40" s="108"/>
      <c r="E40" s="108"/>
      <c r="F40" s="108"/>
      <c r="G40" s="108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</row>
    <row r="41" spans="1:20" ht="26.4" x14ac:dyDescent="0.3">
      <c r="A41" s="110" t="s">
        <v>0</v>
      </c>
      <c r="B41" s="111"/>
      <c r="C41" s="8" t="s">
        <v>8</v>
      </c>
      <c r="D41" s="8" t="s">
        <v>9</v>
      </c>
      <c r="E41" s="8" t="s">
        <v>10</v>
      </c>
      <c r="F41" s="8" t="s">
        <v>11</v>
      </c>
      <c r="G41" s="8" t="s">
        <v>12</v>
      </c>
      <c r="H41" s="8" t="s">
        <v>13</v>
      </c>
      <c r="I41" s="8" t="s">
        <v>14</v>
      </c>
      <c r="J41" s="8" t="s">
        <v>15</v>
      </c>
      <c r="K41" s="8" t="s">
        <v>16</v>
      </c>
      <c r="L41" s="8" t="s">
        <v>17</v>
      </c>
      <c r="M41" s="8" t="s">
        <v>18</v>
      </c>
      <c r="N41" s="8" t="s">
        <v>19</v>
      </c>
      <c r="O41" s="8" t="s">
        <v>20</v>
      </c>
      <c r="P41" s="8" t="s">
        <v>23</v>
      </c>
      <c r="Q41" s="7" t="s">
        <v>62</v>
      </c>
      <c r="R41" s="7" t="s">
        <v>70</v>
      </c>
      <c r="S41" s="7" t="s">
        <v>81</v>
      </c>
      <c r="T41" s="7" t="s">
        <v>59</v>
      </c>
    </row>
    <row r="42" spans="1:20" x14ac:dyDescent="0.3">
      <c r="A42" s="112" t="s">
        <v>2</v>
      </c>
      <c r="B42" s="10" t="s">
        <v>21</v>
      </c>
      <c r="C42" s="18">
        <f t="shared" ref="C42:T42" si="44">C4/$T4*100</f>
        <v>9.0639168639409373</v>
      </c>
      <c r="D42" s="18">
        <f t="shared" si="44"/>
        <v>8.3256429803795697</v>
      </c>
      <c r="E42" s="18">
        <f t="shared" si="44"/>
        <v>7.406812983990692</v>
      </c>
      <c r="F42" s="18">
        <f t="shared" si="44"/>
        <v>7.2703928098543509</v>
      </c>
      <c r="G42" s="18">
        <f t="shared" si="44"/>
        <v>7.3907635517393571</v>
      </c>
      <c r="H42" s="18">
        <f t="shared" si="44"/>
        <v>7.1500220679693456</v>
      </c>
      <c r="I42" s="18">
        <f t="shared" si="44"/>
        <v>6.4318099747221442</v>
      </c>
      <c r="J42" s="18">
        <f t="shared" si="44"/>
        <v>6.0145247361874574</v>
      </c>
      <c r="K42" s="18">
        <f t="shared" si="44"/>
        <v>5.5892147815271036</v>
      </c>
      <c r="L42" s="18">
        <f t="shared" si="44"/>
        <v>4.5460016851903866</v>
      </c>
      <c r="M42" s="18">
        <f t="shared" si="44"/>
        <v>5.0595835172330776</v>
      </c>
      <c r="N42" s="18">
        <f t="shared" si="44"/>
        <v>4.4777915981222165</v>
      </c>
      <c r="O42" s="18">
        <f t="shared" si="44"/>
        <v>4.216988324038037</v>
      </c>
      <c r="P42" s="18">
        <f t="shared" si="44"/>
        <v>4.221000682100871</v>
      </c>
      <c r="Q42" s="18">
        <f t="shared" si="44"/>
        <v>4.3373590659230432</v>
      </c>
      <c r="R42" s="18">
        <f t="shared" si="44"/>
        <v>4.2691489788548731</v>
      </c>
      <c r="S42" s="18">
        <f t="shared" si="44"/>
        <v>4.229025398226538</v>
      </c>
      <c r="T42" s="20">
        <f t="shared" si="44"/>
        <v>100</v>
      </c>
    </row>
    <row r="43" spans="1:20" x14ac:dyDescent="0.3">
      <c r="A43" s="113"/>
      <c r="B43" s="9" t="s">
        <v>22</v>
      </c>
      <c r="C43" s="19">
        <f t="shared" ref="C43:T43" si="45">C5/$T5*100</f>
        <v>7.2790916926802076</v>
      </c>
      <c r="D43" s="19">
        <f t="shared" si="45"/>
        <v>7.1657632033016601</v>
      </c>
      <c r="E43" s="19">
        <f t="shared" si="45"/>
        <v>6.9782087832242503</v>
      </c>
      <c r="F43" s="19">
        <f t="shared" si="45"/>
        <v>6.7446587252127221</v>
      </c>
      <c r="G43" s="19">
        <f t="shared" si="45"/>
        <v>6.6284790075971127</v>
      </c>
      <c r="H43" s="19">
        <f t="shared" si="45"/>
        <v>6.5591408967332132</v>
      </c>
      <c r="I43" s="19">
        <f t="shared" si="45"/>
        <v>6.4485383068780084</v>
      </c>
      <c r="J43" s="19">
        <f t="shared" si="45"/>
        <v>6.2123876780568539</v>
      </c>
      <c r="K43" s="19">
        <f t="shared" si="45"/>
        <v>6.0096684836196932</v>
      </c>
      <c r="L43" s="19">
        <f t="shared" si="45"/>
        <v>5.3939911774851979</v>
      </c>
      <c r="M43" s="19">
        <f t="shared" si="45"/>
        <v>5.7065609894952605</v>
      </c>
      <c r="N43" s="19">
        <f t="shared" si="45"/>
        <v>5.111688249837778</v>
      </c>
      <c r="O43" s="19">
        <f t="shared" si="45"/>
        <v>4.9316222204049565</v>
      </c>
      <c r="P43" s="19">
        <f t="shared" si="45"/>
        <v>4.7463237171744517</v>
      </c>
      <c r="Q43" s="19">
        <f t="shared" si="45"/>
        <v>4.6447134625284381</v>
      </c>
      <c r="R43" s="19">
        <f t="shared" si="45"/>
        <v>4.7444437864686977</v>
      </c>
      <c r="S43" s="19">
        <f t="shared" si="45"/>
        <v>4.6947196193014991</v>
      </c>
      <c r="T43" s="21">
        <f t="shared" si="45"/>
        <v>100</v>
      </c>
    </row>
    <row r="44" spans="1:20" x14ac:dyDescent="0.3">
      <c r="A44" s="114" t="s">
        <v>6</v>
      </c>
      <c r="B44" s="10" t="s">
        <v>21</v>
      </c>
      <c r="C44" s="18">
        <f t="shared" ref="C44:T44" si="46">C6/$T6*100</f>
        <v>6.5133037694013307</v>
      </c>
      <c r="D44" s="18">
        <f t="shared" si="46"/>
        <v>7.7605321507760534</v>
      </c>
      <c r="E44" s="18">
        <f t="shared" si="46"/>
        <v>8.4811529933481147</v>
      </c>
      <c r="F44" s="18">
        <f t="shared" si="46"/>
        <v>8.2039911308204001</v>
      </c>
      <c r="G44" s="18">
        <f t="shared" si="46"/>
        <v>7.1507760532150773</v>
      </c>
      <c r="H44" s="18">
        <f t="shared" si="46"/>
        <v>7.0399113082039912</v>
      </c>
      <c r="I44" s="18">
        <f t="shared" si="46"/>
        <v>7.1784922394678485</v>
      </c>
      <c r="J44" s="18">
        <f t="shared" si="46"/>
        <v>5.5155210643015522</v>
      </c>
      <c r="K44" s="18">
        <f t="shared" si="46"/>
        <v>6.4855875831485585</v>
      </c>
      <c r="L44" s="18">
        <f t="shared" si="46"/>
        <v>4.2128603104212861</v>
      </c>
      <c r="M44" s="18">
        <f t="shared" si="46"/>
        <v>5.0997782705099777</v>
      </c>
      <c r="N44" s="18">
        <f t="shared" si="46"/>
        <v>4.3514412416851442</v>
      </c>
      <c r="O44" s="18">
        <f t="shared" si="46"/>
        <v>4.1574279379157426</v>
      </c>
      <c r="P44" s="18">
        <f t="shared" si="46"/>
        <v>4.434589800443459</v>
      </c>
      <c r="Q44" s="18">
        <f t="shared" si="46"/>
        <v>5.0443458980044351</v>
      </c>
      <c r="R44" s="18">
        <f t="shared" si="46"/>
        <v>4.2128603104212861</v>
      </c>
      <c r="S44" s="18">
        <f t="shared" si="46"/>
        <v>4.1574279379157426</v>
      </c>
      <c r="T44" s="20">
        <f t="shared" si="46"/>
        <v>100</v>
      </c>
    </row>
    <row r="45" spans="1:20" x14ac:dyDescent="0.3">
      <c r="A45" s="113"/>
      <c r="B45" s="9" t="s">
        <v>22</v>
      </c>
      <c r="C45" s="19">
        <f t="shared" ref="C45:T45" si="47">C7/$T7*100</f>
        <v>5.6677624034859724</v>
      </c>
      <c r="D45" s="19">
        <f t="shared" si="47"/>
        <v>8.0100909716382542</v>
      </c>
      <c r="E45" s="19">
        <f t="shared" si="47"/>
        <v>6.9467166118798263</v>
      </c>
      <c r="F45" s="19">
        <f t="shared" si="47"/>
        <v>6.8228728690467086</v>
      </c>
      <c r="G45" s="19">
        <f t="shared" si="47"/>
        <v>6.1302652702392786</v>
      </c>
      <c r="H45" s="19">
        <f t="shared" si="47"/>
        <v>6.4620441862242943</v>
      </c>
      <c r="I45" s="19">
        <f t="shared" si="47"/>
        <v>6.3863618989373903</v>
      </c>
      <c r="J45" s="19">
        <f t="shared" si="47"/>
        <v>6.1898937390107784</v>
      </c>
      <c r="K45" s="19">
        <f t="shared" si="47"/>
        <v>6.9482455469765307</v>
      </c>
      <c r="L45" s="19">
        <f t="shared" si="47"/>
        <v>5.3963764238208087</v>
      </c>
      <c r="M45" s="19">
        <f t="shared" si="47"/>
        <v>5.4407155416252584</v>
      </c>
      <c r="N45" s="19">
        <f t="shared" si="47"/>
        <v>4.8237902301047315</v>
      </c>
      <c r="O45" s="19">
        <f t="shared" si="47"/>
        <v>4.7022398899166724</v>
      </c>
      <c r="P45" s="19">
        <f t="shared" si="47"/>
        <v>4.5141808730219406</v>
      </c>
      <c r="Q45" s="19">
        <f t="shared" si="47"/>
        <v>5.2549499273755833</v>
      </c>
      <c r="R45" s="19">
        <f t="shared" si="47"/>
        <v>5.253420992278877</v>
      </c>
      <c r="S45" s="19">
        <f t="shared" si="47"/>
        <v>5.0500726244170933</v>
      </c>
      <c r="T45" s="21">
        <f t="shared" si="47"/>
        <v>100</v>
      </c>
    </row>
    <row r="46" spans="1:20" x14ac:dyDescent="0.3">
      <c r="A46" s="114" t="s">
        <v>3</v>
      </c>
      <c r="B46" s="10" t="s">
        <v>21</v>
      </c>
      <c r="C46" s="18">
        <f t="shared" ref="C46:T46" si="48">C8/$T8*100</f>
        <v>6.3855318419473726</v>
      </c>
      <c r="D46" s="18">
        <f t="shared" si="48"/>
        <v>6.4583869032313359</v>
      </c>
      <c r="E46" s="18">
        <f t="shared" si="48"/>
        <v>6.5098140053141336</v>
      </c>
      <c r="F46" s="18">
        <f t="shared" si="48"/>
        <v>7.1397960058284058</v>
      </c>
      <c r="G46" s="18">
        <f t="shared" si="48"/>
        <v>7.2640781691951668</v>
      </c>
      <c r="H46" s="18">
        <f t="shared" si="48"/>
        <v>6.7369503728464899</v>
      </c>
      <c r="I46" s="18">
        <f t="shared" si="48"/>
        <v>6.2998200051427107</v>
      </c>
      <c r="J46" s="18">
        <f t="shared" si="48"/>
        <v>6.0812548212908206</v>
      </c>
      <c r="K46" s="18">
        <f t="shared" si="48"/>
        <v>5.4641295962972487</v>
      </c>
      <c r="L46" s="18">
        <f t="shared" si="48"/>
        <v>6.4112453929887723</v>
      </c>
      <c r="M46" s="18">
        <f t="shared" si="48"/>
        <v>5.3912745350132854</v>
      </c>
      <c r="N46" s="18">
        <f t="shared" si="48"/>
        <v>5.5626982086226109</v>
      </c>
      <c r="O46" s="18">
        <f t="shared" si="48"/>
        <v>4.8984314733864744</v>
      </c>
      <c r="P46" s="18">
        <f t="shared" si="48"/>
        <v>4.9498585754692721</v>
      </c>
      <c r="Q46" s="18">
        <f t="shared" si="48"/>
        <v>4.9198594325876401</v>
      </c>
      <c r="R46" s="18">
        <f t="shared" si="48"/>
        <v>4.7741493100197134</v>
      </c>
      <c r="S46" s="18">
        <f t="shared" si="48"/>
        <v>4.7527213508185477</v>
      </c>
      <c r="T46" s="20">
        <f t="shared" si="48"/>
        <v>100</v>
      </c>
    </row>
    <row r="47" spans="1:20" x14ac:dyDescent="0.3">
      <c r="A47" s="113"/>
      <c r="B47" s="9" t="s">
        <v>22</v>
      </c>
      <c r="C47" s="19">
        <f t="shared" ref="C47:T47" si="49">C9/$T9*100</f>
        <v>4.9677052039613576</v>
      </c>
      <c r="D47" s="19">
        <f t="shared" si="49"/>
        <v>5.2532782155043423</v>
      </c>
      <c r="E47" s="19">
        <f t="shared" si="49"/>
        <v>4.7922559622403282</v>
      </c>
      <c r="F47" s="19">
        <f t="shared" si="49"/>
        <v>5.6126974126723672</v>
      </c>
      <c r="G47" s="19">
        <f t="shared" si="49"/>
        <v>5.9523640462029244</v>
      </c>
      <c r="H47" s="19">
        <f t="shared" si="49"/>
        <v>5.8325576471469169</v>
      </c>
      <c r="I47" s="19">
        <f t="shared" si="49"/>
        <v>5.9207341240383533</v>
      </c>
      <c r="J47" s="19">
        <f t="shared" si="49"/>
        <v>5.7095237050128906</v>
      </c>
      <c r="K47" s="19">
        <f t="shared" si="49"/>
        <v>6.1786793668335092</v>
      </c>
      <c r="L47" s="19">
        <f t="shared" si="49"/>
        <v>7.8307941176090887</v>
      </c>
      <c r="M47" s="19">
        <f t="shared" si="49"/>
        <v>6.4398521527066821</v>
      </c>
      <c r="N47" s="19">
        <f t="shared" si="49"/>
        <v>6.2481360938724455</v>
      </c>
      <c r="O47" s="19">
        <f t="shared" si="49"/>
        <v>6.0775927176300026</v>
      </c>
      <c r="P47" s="19">
        <f t="shared" si="49"/>
        <v>6.0126545509002902</v>
      </c>
      <c r="Q47" s="19">
        <f t="shared" si="49"/>
        <v>5.7685231924790497</v>
      </c>
      <c r="R47" s="19">
        <f t="shared" si="49"/>
        <v>5.71675340150765</v>
      </c>
      <c r="S47" s="19">
        <f t="shared" si="49"/>
        <v>5.6858980896818032</v>
      </c>
      <c r="T47" s="21">
        <f t="shared" si="49"/>
        <v>100</v>
      </c>
    </row>
    <row r="48" spans="1:20" x14ac:dyDescent="0.3">
      <c r="A48" s="114" t="s">
        <v>4</v>
      </c>
      <c r="B48" s="10" t="s">
        <v>21</v>
      </c>
      <c r="C48" s="18" t="s">
        <v>72</v>
      </c>
      <c r="D48" s="18" t="s">
        <v>72</v>
      </c>
      <c r="E48" s="18" t="s">
        <v>72</v>
      </c>
      <c r="F48" s="18">
        <f t="shared" ref="F48:T48" si="50">F10/$T10*100</f>
        <v>3.1279178338001867</v>
      </c>
      <c r="G48" s="18">
        <f t="shared" si="50"/>
        <v>6.4892623716153137</v>
      </c>
      <c r="H48" s="18">
        <f t="shared" si="50"/>
        <v>4.0616246498599438</v>
      </c>
      <c r="I48" s="18">
        <f t="shared" si="50"/>
        <v>5.6489262371615316</v>
      </c>
      <c r="J48" s="18">
        <f t="shared" si="50"/>
        <v>5.0887021475256766</v>
      </c>
      <c r="K48" s="18">
        <f t="shared" si="50"/>
        <v>8.5434173669467786</v>
      </c>
      <c r="L48" s="18">
        <f t="shared" si="50"/>
        <v>11.064425770308123</v>
      </c>
      <c r="M48" s="18">
        <f t="shared" si="50"/>
        <v>9.0102707749766573</v>
      </c>
      <c r="N48" s="18">
        <f t="shared" si="50"/>
        <v>8.4500466853408032</v>
      </c>
      <c r="O48" s="18">
        <f t="shared" si="50"/>
        <v>7.7964519140989728</v>
      </c>
      <c r="P48" s="18">
        <f t="shared" si="50"/>
        <v>8.1232492997198875</v>
      </c>
      <c r="Q48" s="18">
        <f t="shared" si="50"/>
        <v>7.4229691876750703</v>
      </c>
      <c r="R48" s="18">
        <f t="shared" si="50"/>
        <v>6.8627450980392162</v>
      </c>
      <c r="S48" s="18">
        <f t="shared" si="50"/>
        <v>8.3099906629318383</v>
      </c>
      <c r="T48" s="20">
        <f t="shared" si="50"/>
        <v>100</v>
      </c>
    </row>
    <row r="49" spans="1:20" x14ac:dyDescent="0.3">
      <c r="A49" s="113"/>
      <c r="B49" s="9" t="s">
        <v>22</v>
      </c>
      <c r="C49" s="19" t="s">
        <v>72</v>
      </c>
      <c r="D49" s="19" t="s">
        <v>72</v>
      </c>
      <c r="E49" s="19" t="s">
        <v>72</v>
      </c>
      <c r="F49" s="19">
        <f t="shared" ref="F49:T49" si="51">F11/$T11*100</f>
        <v>1.8801728176565509</v>
      </c>
      <c r="G49" s="19">
        <f t="shared" si="51"/>
        <v>4.7368695018478997</v>
      </c>
      <c r="H49" s="19">
        <f t="shared" si="51"/>
        <v>3.7301545989276979</v>
      </c>
      <c r="I49" s="19">
        <f t="shared" si="51"/>
        <v>3.9748061006714899</v>
      </c>
      <c r="J49" s="19">
        <f t="shared" si="51"/>
        <v>4.7899640830774031</v>
      </c>
      <c r="K49" s="19">
        <f t="shared" si="51"/>
        <v>8.034979959398262</v>
      </c>
      <c r="L49" s="19">
        <f t="shared" si="51"/>
        <v>11.897350476289626</v>
      </c>
      <c r="M49" s="19">
        <f t="shared" si="51"/>
        <v>9.4945604080995274</v>
      </c>
      <c r="N49" s="19">
        <f t="shared" si="51"/>
        <v>8.8376450991619375</v>
      </c>
      <c r="O49" s="19">
        <f t="shared" si="51"/>
        <v>8.5596793503721837</v>
      </c>
      <c r="P49" s="19">
        <f t="shared" si="51"/>
        <v>8.888657539951069</v>
      </c>
      <c r="Q49" s="19">
        <f t="shared" si="51"/>
        <v>8.60340429962001</v>
      </c>
      <c r="R49" s="19">
        <f t="shared" si="51"/>
        <v>8.1161834365727969</v>
      </c>
      <c r="S49" s="19">
        <f t="shared" si="51"/>
        <v>8.4555723283535471</v>
      </c>
      <c r="T49" s="21">
        <f t="shared" si="51"/>
        <v>100</v>
      </c>
    </row>
    <row r="50" spans="1:20" x14ac:dyDescent="0.3">
      <c r="A50" s="114" t="s">
        <v>5</v>
      </c>
      <c r="B50" s="10" t="s">
        <v>21</v>
      </c>
      <c r="C50" s="18">
        <f t="shared" ref="C50:E57" si="52">C12/$T12*100</f>
        <v>12.431991294885746</v>
      </c>
      <c r="D50" s="18">
        <f t="shared" si="52"/>
        <v>12.350380848748641</v>
      </c>
      <c r="E50" s="18">
        <f t="shared" si="52"/>
        <v>11.572361262241566</v>
      </c>
      <c r="F50" s="18">
        <f t="shared" ref="F50:T50" si="53">F12/$T12*100</f>
        <v>8.5799782372143643</v>
      </c>
      <c r="G50" s="18">
        <f t="shared" si="53"/>
        <v>6.8389553862894452</v>
      </c>
      <c r="H50" s="18">
        <f t="shared" si="53"/>
        <v>7.3394994559303592</v>
      </c>
      <c r="I50" s="18">
        <f t="shared" si="53"/>
        <v>6.0609357997823725</v>
      </c>
      <c r="J50" s="18">
        <f t="shared" si="53"/>
        <v>5.5440696409140369</v>
      </c>
      <c r="K50" s="18">
        <f t="shared" si="53"/>
        <v>4.1947769314472252</v>
      </c>
      <c r="L50" s="18">
        <f t="shared" si="53"/>
        <v>3.8193688792165399</v>
      </c>
      <c r="M50" s="18">
        <f t="shared" si="53"/>
        <v>3.2263329706202395</v>
      </c>
      <c r="N50" s="18">
        <f t="shared" si="53"/>
        <v>3.5038084874863982</v>
      </c>
      <c r="O50" s="18">
        <f t="shared" si="53"/>
        <v>2.9542981501632206</v>
      </c>
      <c r="P50" s="18">
        <f t="shared" si="53"/>
        <v>2.8509249183895538</v>
      </c>
      <c r="Q50" s="18">
        <f t="shared" si="53"/>
        <v>2.8291621327529923</v>
      </c>
      <c r="R50" s="18">
        <f t="shared" si="53"/>
        <v>2.8128400435255712</v>
      </c>
      <c r="S50" s="18">
        <f t="shared" si="53"/>
        <v>3.0903155603917298</v>
      </c>
      <c r="T50" s="20">
        <f t="shared" si="53"/>
        <v>100</v>
      </c>
    </row>
    <row r="51" spans="1:20" x14ac:dyDescent="0.3">
      <c r="A51" s="113"/>
      <c r="B51" s="9" t="s">
        <v>22</v>
      </c>
      <c r="C51" s="19">
        <f t="shared" si="52"/>
        <v>10.829053038056083</v>
      </c>
      <c r="D51" s="19">
        <f t="shared" si="52"/>
        <v>11.157831288407827</v>
      </c>
      <c r="E51" s="19">
        <f t="shared" si="52"/>
        <v>9.8834932366768253</v>
      </c>
      <c r="F51" s="19">
        <f t="shared" ref="F51:T51" si="54">F13/$T13*100</f>
        <v>7.8740779301152823</v>
      </c>
      <c r="G51" s="19">
        <f t="shared" si="54"/>
        <v>6.4293876182755572</v>
      </c>
      <c r="H51" s="19">
        <f t="shared" si="54"/>
        <v>6.903537428341652</v>
      </c>
      <c r="I51" s="19">
        <f t="shared" si="54"/>
        <v>6.0954520620359425</v>
      </c>
      <c r="J51" s="19">
        <f t="shared" si="54"/>
        <v>5.4752860290195153</v>
      </c>
      <c r="K51" s="19">
        <f t="shared" si="54"/>
        <v>4.6813832539054498</v>
      </c>
      <c r="L51" s="19">
        <f t="shared" si="54"/>
        <v>5.143284462487852</v>
      </c>
      <c r="M51" s="19">
        <f t="shared" si="54"/>
        <v>3.9374418795801307</v>
      </c>
      <c r="N51" s="19">
        <f t="shared" si="54"/>
        <v>3.7682177801343801</v>
      </c>
      <c r="O51" s="19">
        <f t="shared" si="54"/>
        <v>3.681349409085561</v>
      </c>
      <c r="P51" s="19">
        <f t="shared" si="54"/>
        <v>3.6168830854871796</v>
      </c>
      <c r="Q51" s="19">
        <f t="shared" si="54"/>
        <v>3.5612808813835763</v>
      </c>
      <c r="R51" s="19">
        <f t="shared" si="54"/>
        <v>3.5332380306182807</v>
      </c>
      <c r="S51" s="19">
        <f t="shared" si="54"/>
        <v>3.4288025863889029</v>
      </c>
      <c r="T51" s="21">
        <f t="shared" si="54"/>
        <v>100</v>
      </c>
    </row>
    <row r="52" spans="1:20" x14ac:dyDescent="0.3">
      <c r="A52" s="114" t="s">
        <v>1</v>
      </c>
      <c r="B52" s="10" t="s">
        <v>21</v>
      </c>
      <c r="C52" s="18">
        <f t="shared" si="52"/>
        <v>9.7171590194846011</v>
      </c>
      <c r="D52" s="18">
        <f t="shared" si="52"/>
        <v>10.06913890634821</v>
      </c>
      <c r="E52" s="18">
        <f t="shared" si="52"/>
        <v>8.9377749842866123</v>
      </c>
      <c r="F52" s="18">
        <f t="shared" ref="F52:T52" si="55">F14/$T14*100</f>
        <v>8.1458202388434948</v>
      </c>
      <c r="G52" s="18">
        <f t="shared" si="55"/>
        <v>7.253299811439347</v>
      </c>
      <c r="H52" s="18">
        <f t="shared" si="55"/>
        <v>7.4167190446260216</v>
      </c>
      <c r="I52" s="18">
        <f t="shared" si="55"/>
        <v>6.6121935889377745</v>
      </c>
      <c r="J52" s="18">
        <f t="shared" si="55"/>
        <v>5.6819610307982407</v>
      </c>
      <c r="K52" s="18">
        <f t="shared" si="55"/>
        <v>4.3997485857950975</v>
      </c>
      <c r="L52" s="18">
        <f t="shared" si="55"/>
        <v>4.7265870521684477</v>
      </c>
      <c r="M52" s="18">
        <f t="shared" si="55"/>
        <v>4.2489000628535516</v>
      </c>
      <c r="N52" s="18">
        <f t="shared" si="55"/>
        <v>4.1483343808925204</v>
      </c>
      <c r="O52" s="18">
        <f t="shared" si="55"/>
        <v>4.0351979886863605</v>
      </c>
      <c r="P52" s="18">
        <f t="shared" si="55"/>
        <v>3.6077938403519796</v>
      </c>
      <c r="Q52" s="18">
        <f t="shared" si="55"/>
        <v>3.8340666247642994</v>
      </c>
      <c r="R52" s="18">
        <f t="shared" si="55"/>
        <v>3.444374607165305</v>
      </c>
      <c r="S52" s="18">
        <f t="shared" si="55"/>
        <v>3.7209302325581395</v>
      </c>
      <c r="T52" s="20">
        <f t="shared" si="55"/>
        <v>100</v>
      </c>
    </row>
    <row r="53" spans="1:20" x14ac:dyDescent="0.3">
      <c r="A53" s="113"/>
      <c r="B53" s="9" t="s">
        <v>22</v>
      </c>
      <c r="C53" s="19">
        <f t="shared" si="52"/>
        <v>7.6975047940499159</v>
      </c>
      <c r="D53" s="19">
        <f t="shared" si="52"/>
        <v>8.000241499366064</v>
      </c>
      <c r="E53" s="19">
        <f t="shared" si="52"/>
        <v>7.2556184540015582</v>
      </c>
      <c r="F53" s="19">
        <f t="shared" ref="F53:T53" si="56">F15/$T15*100</f>
        <v>6.8735319569786126</v>
      </c>
      <c r="G53" s="19">
        <f t="shared" si="56"/>
        <v>6.8603069916941468</v>
      </c>
      <c r="H53" s="19">
        <f t="shared" si="56"/>
        <v>6.510707909391737</v>
      </c>
      <c r="I53" s="19">
        <f t="shared" si="56"/>
        <v>6.6512950403505187</v>
      </c>
      <c r="J53" s="19">
        <f t="shared" si="56"/>
        <v>5.931396930083058</v>
      </c>
      <c r="K53" s="19">
        <f t="shared" si="56"/>
        <v>5.9046595002688118</v>
      </c>
      <c r="L53" s="19">
        <f t="shared" si="56"/>
        <v>5.9417469029143799</v>
      </c>
      <c r="M53" s="19">
        <f t="shared" si="56"/>
        <v>5.3230485269976171</v>
      </c>
      <c r="N53" s="19">
        <f t="shared" si="56"/>
        <v>4.5614630261595561</v>
      </c>
      <c r="O53" s="19">
        <f t="shared" si="56"/>
        <v>4.4410008423727891</v>
      </c>
      <c r="P53" s="19">
        <f t="shared" si="56"/>
        <v>4.3958634608584148</v>
      </c>
      <c r="Q53" s="19">
        <f t="shared" si="56"/>
        <v>4.5568630382345248</v>
      </c>
      <c r="R53" s="19">
        <f t="shared" si="56"/>
        <v>4.5396130835156558</v>
      </c>
      <c r="S53" s="19">
        <f t="shared" si="56"/>
        <v>4.5551380427626373</v>
      </c>
      <c r="T53" s="21">
        <f t="shared" si="56"/>
        <v>100</v>
      </c>
    </row>
    <row r="54" spans="1:20" x14ac:dyDescent="0.3">
      <c r="A54" s="115" t="s">
        <v>7</v>
      </c>
      <c r="B54" s="10" t="s">
        <v>21</v>
      </c>
      <c r="C54" s="18">
        <f t="shared" si="52"/>
        <v>8.9552238805970141</v>
      </c>
      <c r="D54" s="18">
        <f t="shared" si="52"/>
        <v>7.7943615257048098</v>
      </c>
      <c r="E54" s="18">
        <f t="shared" si="52"/>
        <v>8.9552238805970141</v>
      </c>
      <c r="F54" s="18">
        <f t="shared" ref="F54:T54" si="57">F16/$T16*100</f>
        <v>9.2868988391376437</v>
      </c>
      <c r="G54" s="18">
        <f t="shared" si="57"/>
        <v>8.291873963515755</v>
      </c>
      <c r="H54" s="18">
        <f t="shared" si="57"/>
        <v>5.804311774461028</v>
      </c>
      <c r="I54" s="18">
        <f t="shared" si="57"/>
        <v>6.3018242122719741</v>
      </c>
      <c r="J54" s="18">
        <f t="shared" si="57"/>
        <v>5.6384742951907132</v>
      </c>
      <c r="K54" s="18">
        <f t="shared" si="57"/>
        <v>5.140961857379768</v>
      </c>
      <c r="L54" s="18">
        <f t="shared" si="57"/>
        <v>2.9850746268656714</v>
      </c>
      <c r="M54" s="18">
        <f t="shared" si="57"/>
        <v>5.4726368159203984</v>
      </c>
      <c r="N54" s="18">
        <f t="shared" si="57"/>
        <v>4.4776119402985071</v>
      </c>
      <c r="O54" s="18">
        <f t="shared" si="57"/>
        <v>4.3117744610281923</v>
      </c>
      <c r="P54" s="18">
        <f t="shared" si="57"/>
        <v>4.8092868988391384</v>
      </c>
      <c r="Q54" s="18">
        <f t="shared" si="57"/>
        <v>5.4726368159203984</v>
      </c>
      <c r="R54" s="18">
        <f t="shared" si="57"/>
        <v>2.4875621890547266</v>
      </c>
      <c r="S54" s="18">
        <f t="shared" si="57"/>
        <v>3.8142620232172471</v>
      </c>
      <c r="T54" s="20">
        <f t="shared" si="57"/>
        <v>100</v>
      </c>
    </row>
    <row r="55" spans="1:20" x14ac:dyDescent="0.3">
      <c r="A55" s="113"/>
      <c r="B55" s="9" t="s">
        <v>22</v>
      </c>
      <c r="C55" s="19">
        <f t="shared" si="52"/>
        <v>6.3551294563407774</v>
      </c>
      <c r="D55" s="19">
        <f t="shared" si="52"/>
        <v>8.9614788449394336</v>
      </c>
      <c r="E55" s="19">
        <f t="shared" si="52"/>
        <v>5.6777082496124915</v>
      </c>
      <c r="F55" s="19">
        <f t="shared" ref="F55:T55" si="58">F17/$T17*100</f>
        <v>5.4251105115104199</v>
      </c>
      <c r="G55" s="19">
        <f t="shared" si="58"/>
        <v>5.011768758252483</v>
      </c>
      <c r="H55" s="19">
        <f t="shared" si="58"/>
        <v>5.2701073540386929</v>
      </c>
      <c r="I55" s="19">
        <f t="shared" si="58"/>
        <v>6.0221597106607723</v>
      </c>
      <c r="J55" s="19">
        <f t="shared" si="58"/>
        <v>5.3791836500373158</v>
      </c>
      <c r="K55" s="19">
        <f t="shared" si="58"/>
        <v>6.9005109363338883</v>
      </c>
      <c r="L55" s="19">
        <f t="shared" si="58"/>
        <v>4.8338021700442049</v>
      </c>
      <c r="M55" s="19">
        <f t="shared" si="58"/>
        <v>4.724725874045582</v>
      </c>
      <c r="N55" s="19">
        <f t="shared" si="58"/>
        <v>7.3253344049601017</v>
      </c>
      <c r="O55" s="19">
        <f t="shared" si="58"/>
        <v>5.4940008037200752</v>
      </c>
      <c r="P55" s="19">
        <f t="shared" si="58"/>
        <v>5.2528847809862791</v>
      </c>
      <c r="Q55" s="19">
        <f t="shared" si="58"/>
        <v>5.2356622079338653</v>
      </c>
      <c r="R55" s="19">
        <f t="shared" si="58"/>
        <v>6.2517940180262936</v>
      </c>
      <c r="S55" s="19">
        <f t="shared" si="58"/>
        <v>5.8786382685573217</v>
      </c>
      <c r="T55" s="21">
        <f t="shared" si="58"/>
        <v>100</v>
      </c>
    </row>
    <row r="56" spans="1:20" x14ac:dyDescent="0.3">
      <c r="A56" s="116" t="s">
        <v>77</v>
      </c>
      <c r="B56" s="10" t="s">
        <v>21</v>
      </c>
      <c r="C56" s="20">
        <f t="shared" si="52"/>
        <v>8.7664463524615481</v>
      </c>
      <c r="D56" s="20">
        <f t="shared" si="52"/>
        <v>8.6231391685712513</v>
      </c>
      <c r="E56" s="20">
        <f t="shared" si="52"/>
        <v>8.1079745506207921</v>
      </c>
      <c r="F56" s="20">
        <f t="shared" ref="F56:T56" si="59">F18/$T18*100</f>
        <v>7.5631601704861326</v>
      </c>
      <c r="G56" s="20">
        <f t="shared" si="59"/>
        <v>7.1875965161529427</v>
      </c>
      <c r="H56" s="20">
        <f t="shared" si="59"/>
        <v>7.0035209092593735</v>
      </c>
      <c r="I56" s="20">
        <f t="shared" si="59"/>
        <v>6.3388720736302435</v>
      </c>
      <c r="J56" s="20">
        <f t="shared" si="59"/>
        <v>5.8447093705602571</v>
      </c>
      <c r="K56" s="20">
        <f t="shared" si="59"/>
        <v>5.234418432268825</v>
      </c>
      <c r="L56" s="20">
        <f t="shared" si="59"/>
        <v>5.0824634010748042</v>
      </c>
      <c r="M56" s="20">
        <f t="shared" si="59"/>
        <v>4.7686700846253629</v>
      </c>
      <c r="N56" s="20">
        <f t="shared" si="59"/>
        <v>4.6364815615541417</v>
      </c>
      <c r="O56" s="20">
        <f t="shared" si="59"/>
        <v>4.2016183828525548</v>
      </c>
      <c r="P56" s="20">
        <f t="shared" si="59"/>
        <v>4.1769102476990545</v>
      </c>
      <c r="Q56" s="20">
        <f t="shared" si="59"/>
        <v>4.2349743653097782</v>
      </c>
      <c r="R56" s="20">
        <f t="shared" si="59"/>
        <v>4.0558403854469089</v>
      </c>
      <c r="S56" s="20">
        <f t="shared" si="59"/>
        <v>4.1732040274260296</v>
      </c>
      <c r="T56" s="20">
        <f t="shared" si="59"/>
        <v>100</v>
      </c>
    </row>
    <row r="57" spans="1:20" x14ac:dyDescent="0.3">
      <c r="A57" s="117"/>
      <c r="B57" s="9" t="s">
        <v>22</v>
      </c>
      <c r="C57" s="21">
        <f t="shared" si="52"/>
        <v>7.2079910712561643</v>
      </c>
      <c r="D57" s="21">
        <f t="shared" si="52"/>
        <v>7.3085166776731203</v>
      </c>
      <c r="E57" s="21">
        <f t="shared" si="52"/>
        <v>6.8833779384333758</v>
      </c>
      <c r="F57" s="21">
        <f t="shared" ref="F57:T57" si="60">F19/$T19*100</f>
        <v>6.6266379340307946</v>
      </c>
      <c r="G57" s="21">
        <f t="shared" si="60"/>
        <v>6.4659630260408818</v>
      </c>
      <c r="H57" s="21">
        <f t="shared" si="60"/>
        <v>6.4292169198150919</v>
      </c>
      <c r="I57" s="21">
        <f t="shared" si="60"/>
        <v>6.2920224454408178</v>
      </c>
      <c r="J57" s="21">
        <f t="shared" si="60"/>
        <v>6.0002355767188407</v>
      </c>
      <c r="K57" s="21">
        <f t="shared" si="60"/>
        <v>5.9330189735806504</v>
      </c>
      <c r="L57" s="21">
        <f t="shared" si="60"/>
        <v>5.8840112922348506</v>
      </c>
      <c r="M57" s="21">
        <f t="shared" si="60"/>
        <v>5.6387604802675533</v>
      </c>
      <c r="N57" s="21">
        <f t="shared" si="60"/>
        <v>5.1530283194111357</v>
      </c>
      <c r="O57" s="21">
        <f t="shared" si="60"/>
        <v>4.9836641062180673</v>
      </c>
      <c r="P57" s="21">
        <f t="shared" si="60"/>
        <v>4.8495398530155747</v>
      </c>
      <c r="Q57" s="21">
        <f t="shared" si="60"/>
        <v>4.7679183128072635</v>
      </c>
      <c r="R57" s="21">
        <f t="shared" si="60"/>
        <v>4.8114613866586335</v>
      </c>
      <c r="S57" s="21">
        <f t="shared" si="60"/>
        <v>4.7646356863971828</v>
      </c>
      <c r="T57" s="21">
        <f t="shared" si="60"/>
        <v>100</v>
      </c>
    </row>
    <row r="58" spans="1:20" x14ac:dyDescent="0.3">
      <c r="C58"/>
    </row>
    <row r="59" spans="1:20" x14ac:dyDescent="0.3"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</row>
    <row r="60" spans="1:20" x14ac:dyDescent="0.3">
      <c r="A60" s="110" t="s">
        <v>0</v>
      </c>
      <c r="B60" s="111"/>
      <c r="C60" s="26" t="s">
        <v>26</v>
      </c>
      <c r="D60" s="26" t="s">
        <v>27</v>
      </c>
      <c r="E60" s="26" t="s">
        <v>28</v>
      </c>
      <c r="F60" s="26" t="s">
        <v>29</v>
      </c>
      <c r="G60" s="26" t="s">
        <v>30</v>
      </c>
      <c r="H60" s="26" t="s">
        <v>31</v>
      </c>
      <c r="I60" s="26" t="s">
        <v>32</v>
      </c>
      <c r="J60" s="26" t="s">
        <v>33</v>
      </c>
      <c r="K60" s="26" t="s">
        <v>34</v>
      </c>
      <c r="L60" s="26" t="s">
        <v>35</v>
      </c>
      <c r="M60" s="26" t="s">
        <v>36</v>
      </c>
      <c r="N60" s="26" t="s">
        <v>37</v>
      </c>
      <c r="O60" s="26" t="s">
        <v>38</v>
      </c>
      <c r="P60" s="26" t="s">
        <v>66</v>
      </c>
      <c r="Q60" s="27" t="s">
        <v>71</v>
      </c>
      <c r="R60" s="27" t="s">
        <v>82</v>
      </c>
      <c r="S60" s="27" t="s">
        <v>80</v>
      </c>
      <c r="T60" s="27" t="s">
        <v>83</v>
      </c>
    </row>
    <row r="61" spans="1:20" x14ac:dyDescent="0.3">
      <c r="A61" s="112" t="s">
        <v>2</v>
      </c>
      <c r="B61" s="10" t="s">
        <v>21</v>
      </c>
      <c r="C61" s="18">
        <f>(D4-C4)/C4*100</f>
        <v>-8.1451969898185048</v>
      </c>
      <c r="D61" s="18">
        <f t="shared" ref="D61:R61" si="61">(E4-D4)/D4*100</f>
        <v>-11.036144578313253</v>
      </c>
      <c r="E61" s="18">
        <f t="shared" si="61"/>
        <v>-1.8418201516793065</v>
      </c>
      <c r="F61" s="18">
        <f t="shared" si="61"/>
        <v>1.6556291390728477</v>
      </c>
      <c r="G61" s="18">
        <f t="shared" si="61"/>
        <v>-3.2573289902280131</v>
      </c>
      <c r="H61" s="18">
        <f t="shared" si="61"/>
        <v>-10.044893378226712</v>
      </c>
      <c r="I61" s="18">
        <f t="shared" si="61"/>
        <v>-6.487835308796007</v>
      </c>
      <c r="J61" s="18">
        <f t="shared" si="61"/>
        <v>-7.071380920613743</v>
      </c>
      <c r="K61" s="18">
        <f t="shared" si="61"/>
        <v>-18.664752333094043</v>
      </c>
      <c r="L61" s="18">
        <f t="shared" si="61"/>
        <v>11.297440423654017</v>
      </c>
      <c r="M61" s="18">
        <f t="shared" si="61"/>
        <v>-11.498810467882633</v>
      </c>
      <c r="N61" s="18">
        <f t="shared" si="61"/>
        <v>-5.8243727598566313</v>
      </c>
      <c r="O61" s="18">
        <f t="shared" si="61"/>
        <v>9.5147478591817325E-2</v>
      </c>
      <c r="P61" s="18">
        <f t="shared" si="61"/>
        <v>2.7566539923954374</v>
      </c>
      <c r="Q61" s="18">
        <f t="shared" si="61"/>
        <v>-1.572617946345976</v>
      </c>
      <c r="R61" s="18">
        <f t="shared" si="61"/>
        <v>-0.93984962406015038</v>
      </c>
      <c r="S61" s="18">
        <f t="shared" ref="S61:S66" si="62">(S4-C4)/C4*100</f>
        <v>-53.342186808322268</v>
      </c>
      <c r="T61" s="18">
        <f t="shared" ref="T61:T76" si="63">(S4-L4)/L4*100</f>
        <v>-6.9726390114739631</v>
      </c>
    </row>
    <row r="62" spans="1:20" x14ac:dyDescent="0.3">
      <c r="A62" s="113"/>
      <c r="B62" s="9" t="s">
        <v>22</v>
      </c>
      <c r="C62" s="19">
        <f t="shared" ref="C62:R76" si="64">(D5-C5)/C5*100</f>
        <v>-1.5569042699724518</v>
      </c>
      <c r="D62" s="19">
        <f t="shared" si="64"/>
        <v>-2.6173683773278009</v>
      </c>
      <c r="E62" s="19">
        <f t="shared" si="64"/>
        <v>-3.3468482423883219</v>
      </c>
      <c r="F62" s="19">
        <f t="shared" si="64"/>
        <v>-1.7225440507658074</v>
      </c>
      <c r="G62" s="19">
        <f t="shared" si="64"/>
        <v>-1.0460636713856917</v>
      </c>
      <c r="H62" s="19">
        <f t="shared" si="64"/>
        <v>-1.6862359201689103</v>
      </c>
      <c r="I62" s="19">
        <f t="shared" si="64"/>
        <v>-3.6620799564651239</v>
      </c>
      <c r="J62" s="19">
        <f t="shared" si="64"/>
        <v>-3.2631446223679235</v>
      </c>
      <c r="K62" s="19">
        <f t="shared" si="64"/>
        <v>-10.244779854539766</v>
      </c>
      <c r="L62" s="19">
        <f t="shared" si="64"/>
        <v>5.7947779617205422</v>
      </c>
      <c r="M62" s="19">
        <f t="shared" si="64"/>
        <v>-10.424364880223576</v>
      </c>
      <c r="N62" s="19">
        <f t="shared" si="64"/>
        <v>-3.5226332403689971</v>
      </c>
      <c r="O62" s="19">
        <f t="shared" si="64"/>
        <v>-3.7573539689195545</v>
      </c>
      <c r="P62" s="19">
        <f t="shared" si="64"/>
        <v>-2.1408201526233794</v>
      </c>
      <c r="Q62" s="19">
        <f t="shared" si="64"/>
        <v>2.1471792554016771</v>
      </c>
      <c r="R62" s="19">
        <f t="shared" si="64"/>
        <v>-1.0480505071851225</v>
      </c>
      <c r="S62" s="19">
        <f t="shared" si="62"/>
        <v>-35.50404614325069</v>
      </c>
      <c r="T62" s="19">
        <f t="shared" si="63"/>
        <v>-12.963898812116986</v>
      </c>
    </row>
    <row r="63" spans="1:20" x14ac:dyDescent="0.3">
      <c r="A63" s="114" t="s">
        <v>6</v>
      </c>
      <c r="B63" s="10" t="s">
        <v>21</v>
      </c>
      <c r="C63" s="18">
        <f t="shared" si="64"/>
        <v>19.148936170212767</v>
      </c>
      <c r="D63" s="18">
        <f t="shared" si="64"/>
        <v>9.2857142857142865</v>
      </c>
      <c r="E63" s="18">
        <f t="shared" si="64"/>
        <v>-3.2679738562091507</v>
      </c>
      <c r="F63" s="18">
        <f t="shared" si="64"/>
        <v>-12.837837837837837</v>
      </c>
      <c r="G63" s="18">
        <f t="shared" si="64"/>
        <v>-1.5503875968992249</v>
      </c>
      <c r="H63" s="18">
        <f t="shared" si="64"/>
        <v>1.9685039370078741</v>
      </c>
      <c r="I63" s="18">
        <f t="shared" si="64"/>
        <v>-23.166023166023166</v>
      </c>
      <c r="J63" s="18">
        <f t="shared" si="64"/>
        <v>17.587939698492463</v>
      </c>
      <c r="K63" s="18">
        <f t="shared" si="64"/>
        <v>-35.042735042735039</v>
      </c>
      <c r="L63" s="18">
        <f t="shared" si="64"/>
        <v>21.052631578947366</v>
      </c>
      <c r="M63" s="18">
        <f t="shared" si="64"/>
        <v>-14.673913043478262</v>
      </c>
      <c r="N63" s="18">
        <f t="shared" si="64"/>
        <v>-4.4585987261146496</v>
      </c>
      <c r="O63" s="18">
        <f t="shared" si="64"/>
        <v>6.666666666666667</v>
      </c>
      <c r="P63" s="18">
        <f t="shared" si="64"/>
        <v>13.750000000000002</v>
      </c>
      <c r="Q63" s="18">
        <f t="shared" si="64"/>
        <v>-16.483516483516482</v>
      </c>
      <c r="R63" s="18">
        <f t="shared" si="64"/>
        <v>-1.3157894736842104</v>
      </c>
      <c r="S63" s="18">
        <f t="shared" si="62"/>
        <v>-36.170212765957451</v>
      </c>
      <c r="T63" s="18">
        <f t="shared" si="63"/>
        <v>-1.3157894736842104</v>
      </c>
    </row>
    <row r="64" spans="1:20" x14ac:dyDescent="0.3">
      <c r="A64" s="113"/>
      <c r="B64" s="9" t="s">
        <v>22</v>
      </c>
      <c r="C64" s="19">
        <f t="shared" si="64"/>
        <v>41.327218775289992</v>
      </c>
      <c r="D64" s="19">
        <f t="shared" si="64"/>
        <v>-13.275434243176178</v>
      </c>
      <c r="E64" s="19">
        <f t="shared" si="64"/>
        <v>-1.7827665896335425</v>
      </c>
      <c r="F64" s="19">
        <f t="shared" si="64"/>
        <v>-10.151260504201682</v>
      </c>
      <c r="G64" s="19">
        <f t="shared" si="64"/>
        <v>5.4121461528868942</v>
      </c>
      <c r="H64" s="19">
        <f t="shared" si="64"/>
        <v>-1.1711818289364722</v>
      </c>
      <c r="I64" s="19">
        <f t="shared" si="64"/>
        <v>-3.076370600909744</v>
      </c>
      <c r="J64" s="19">
        <f t="shared" si="64"/>
        <v>12.251451154748674</v>
      </c>
      <c r="K64" s="19">
        <f t="shared" si="64"/>
        <v>-22.334690284959841</v>
      </c>
      <c r="L64" s="19">
        <f t="shared" si="64"/>
        <v>0.82164612551352878</v>
      </c>
      <c r="M64" s="19">
        <f t="shared" si="64"/>
        <v>-11.339047351412111</v>
      </c>
      <c r="N64" s="19">
        <f t="shared" si="64"/>
        <v>-2.519809825673534</v>
      </c>
      <c r="O64" s="19">
        <f t="shared" si="64"/>
        <v>-3.9993496992358968</v>
      </c>
      <c r="P64" s="19">
        <f t="shared" si="64"/>
        <v>16.409822184589331</v>
      </c>
      <c r="Q64" s="19">
        <f t="shared" si="64"/>
        <v>-2.9095141111434391E-2</v>
      </c>
      <c r="R64" s="19">
        <f t="shared" si="64"/>
        <v>-3.8707799767171127</v>
      </c>
      <c r="S64" s="19">
        <f t="shared" si="62"/>
        <v>-10.898300512543836</v>
      </c>
      <c r="T64" s="19">
        <f t="shared" si="63"/>
        <v>-6.4173395665108384</v>
      </c>
    </row>
    <row r="65" spans="1:20" x14ac:dyDescent="0.3">
      <c r="A65" s="114" t="s">
        <v>3</v>
      </c>
      <c r="B65" s="10" t="s">
        <v>21</v>
      </c>
      <c r="C65" s="18">
        <f t="shared" si="64"/>
        <v>1.1409395973154361</v>
      </c>
      <c r="D65" s="18">
        <f t="shared" si="64"/>
        <v>0.79628400796284016</v>
      </c>
      <c r="E65" s="18">
        <f t="shared" si="64"/>
        <v>9.67741935483871</v>
      </c>
      <c r="F65" s="18">
        <f t="shared" si="64"/>
        <v>1.7406962785114044</v>
      </c>
      <c r="G65" s="18">
        <f t="shared" si="64"/>
        <v>-7.2566371681415927</v>
      </c>
      <c r="H65" s="18">
        <f t="shared" si="64"/>
        <v>-6.4885496183206106</v>
      </c>
      <c r="I65" s="18">
        <f t="shared" si="64"/>
        <v>-3.4693877551020407</v>
      </c>
      <c r="J65" s="18">
        <f t="shared" si="64"/>
        <v>-10.14799154334038</v>
      </c>
      <c r="K65" s="18">
        <f t="shared" si="64"/>
        <v>17.333333333333336</v>
      </c>
      <c r="L65" s="18">
        <f t="shared" si="64"/>
        <v>-15.909090909090908</v>
      </c>
      <c r="M65" s="18">
        <f t="shared" si="64"/>
        <v>3.1796502384737675</v>
      </c>
      <c r="N65" s="18">
        <f t="shared" si="64"/>
        <v>-11.941448382126348</v>
      </c>
      <c r="O65" s="18">
        <f t="shared" si="64"/>
        <v>1.0498687664041995</v>
      </c>
      <c r="P65" s="18">
        <f t="shared" si="64"/>
        <v>-0.60606060606060608</v>
      </c>
      <c r="Q65" s="18">
        <f t="shared" si="64"/>
        <v>-2.9616724738675959</v>
      </c>
      <c r="R65" s="18">
        <f t="shared" si="64"/>
        <v>-0.44883303411131059</v>
      </c>
      <c r="S65" s="18">
        <f t="shared" si="62"/>
        <v>-25.570469798657719</v>
      </c>
      <c r="T65" s="18">
        <f t="shared" si="63"/>
        <v>-25.86898395721925</v>
      </c>
    </row>
    <row r="66" spans="1:20" x14ac:dyDescent="0.3">
      <c r="A66" s="113"/>
      <c r="B66" s="9" t="s">
        <v>22</v>
      </c>
      <c r="C66" s="19">
        <f t="shared" si="64"/>
        <v>5.7485901400764057</v>
      </c>
      <c r="D66" s="19">
        <f t="shared" si="64"/>
        <v>-8.7758963898650801</v>
      </c>
      <c r="E66" s="19">
        <f t="shared" si="64"/>
        <v>17.120150862068968</v>
      </c>
      <c r="F66" s="19">
        <f t="shared" si="64"/>
        <v>6.0517538815411154</v>
      </c>
      <c r="G66" s="19">
        <f t="shared" si="64"/>
        <v>-2.0127532208389365</v>
      </c>
      <c r="H66" s="19">
        <f t="shared" si="64"/>
        <v>1.5117977776794014</v>
      </c>
      <c r="I66" s="19">
        <f t="shared" si="64"/>
        <v>-3.5673011927345675</v>
      </c>
      <c r="J66" s="19">
        <f t="shared" si="64"/>
        <v>8.2170717919728666</v>
      </c>
      <c r="K66" s="19">
        <f t="shared" si="64"/>
        <v>26.738962368624502</v>
      </c>
      <c r="L66" s="19">
        <f t="shared" si="64"/>
        <v>-17.762463729886573</v>
      </c>
      <c r="M66" s="19">
        <f t="shared" si="64"/>
        <v>-2.9770257808427889</v>
      </c>
      <c r="N66" s="19">
        <f t="shared" si="64"/>
        <v>-2.7295080273570678</v>
      </c>
      <c r="O66" s="19">
        <f t="shared" si="64"/>
        <v>-1.0684850029739144</v>
      </c>
      <c r="P66" s="19">
        <f t="shared" si="64"/>
        <v>-4.0602924441199839</v>
      </c>
      <c r="Q66" s="19">
        <f t="shared" si="64"/>
        <v>-0.89745311311042486</v>
      </c>
      <c r="R66" s="19">
        <f t="shared" si="64"/>
        <v>-0.5397348750028228</v>
      </c>
      <c r="S66" s="19">
        <f t="shared" si="62"/>
        <v>14.45723641466774</v>
      </c>
      <c r="T66" s="19">
        <f t="shared" si="63"/>
        <v>-27.390530203112633</v>
      </c>
    </row>
    <row r="67" spans="1:20" x14ac:dyDescent="0.3">
      <c r="A67" s="114" t="s">
        <v>4</v>
      </c>
      <c r="B67" s="10" t="s">
        <v>21</v>
      </c>
      <c r="C67" s="18" t="s">
        <v>72</v>
      </c>
      <c r="D67" s="18" t="s">
        <v>72</v>
      </c>
      <c r="E67" s="18" t="s">
        <v>72</v>
      </c>
      <c r="F67" s="18">
        <f t="shared" si="64"/>
        <v>107.46268656716418</v>
      </c>
      <c r="G67" s="18">
        <f t="shared" si="64"/>
        <v>-37.410071942446045</v>
      </c>
      <c r="H67" s="18">
        <f t="shared" si="64"/>
        <v>39.080459770114942</v>
      </c>
      <c r="I67" s="18">
        <f t="shared" si="64"/>
        <v>-9.9173553719008272</v>
      </c>
      <c r="J67" s="18">
        <f t="shared" si="64"/>
        <v>67.889908256880744</v>
      </c>
      <c r="K67" s="18">
        <f t="shared" si="64"/>
        <v>29.508196721311474</v>
      </c>
      <c r="L67" s="18">
        <f t="shared" si="64"/>
        <v>-18.565400843881857</v>
      </c>
      <c r="M67" s="18">
        <f t="shared" si="64"/>
        <v>-6.2176165803108807</v>
      </c>
      <c r="N67" s="18">
        <f t="shared" si="64"/>
        <v>-7.7348066298342539</v>
      </c>
      <c r="O67" s="18">
        <f t="shared" si="64"/>
        <v>4.1916167664670656</v>
      </c>
      <c r="P67" s="18">
        <f t="shared" si="64"/>
        <v>-8.6206896551724146</v>
      </c>
      <c r="Q67" s="18">
        <f t="shared" si="64"/>
        <v>-7.5471698113207548</v>
      </c>
      <c r="R67" s="18">
        <f t="shared" si="64"/>
        <v>21.088435374149661</v>
      </c>
      <c r="S67" s="18" t="s">
        <v>72</v>
      </c>
      <c r="T67" s="18">
        <f t="shared" si="63"/>
        <v>-24.894514767932492</v>
      </c>
    </row>
    <row r="68" spans="1:20" x14ac:dyDescent="0.3">
      <c r="A68" s="113"/>
      <c r="B68" s="9" t="s">
        <v>22</v>
      </c>
      <c r="C68" s="19" t="s">
        <v>72</v>
      </c>
      <c r="D68" s="19" t="s">
        <v>72</v>
      </c>
      <c r="E68" s="19" t="s">
        <v>72</v>
      </c>
      <c r="F68" s="19">
        <f t="shared" si="64"/>
        <v>151.93798449612405</v>
      </c>
      <c r="G68" s="19">
        <f t="shared" si="64"/>
        <v>-21.252747252747252</v>
      </c>
      <c r="H68" s="19">
        <f t="shared" si="64"/>
        <v>6.5587496511303387</v>
      </c>
      <c r="I68" s="19">
        <f t="shared" si="64"/>
        <v>20.508119434258774</v>
      </c>
      <c r="J68" s="19">
        <f t="shared" si="64"/>
        <v>67.746142143012392</v>
      </c>
      <c r="K68" s="19">
        <f t="shared" si="64"/>
        <v>48.069448043534599</v>
      </c>
      <c r="L68" s="19">
        <f t="shared" si="64"/>
        <v>-20.196009800490025</v>
      </c>
      <c r="M68" s="19">
        <f t="shared" si="64"/>
        <v>-6.9188596491228074</v>
      </c>
      <c r="N68" s="19">
        <f t="shared" si="64"/>
        <v>-3.1452467899634824</v>
      </c>
      <c r="O68" s="19">
        <f t="shared" si="64"/>
        <v>3.8433471174896621</v>
      </c>
      <c r="P68" s="19">
        <f t="shared" si="64"/>
        <v>-3.2091824783321621</v>
      </c>
      <c r="Q68" s="19">
        <f t="shared" si="64"/>
        <v>-5.6631171345595348</v>
      </c>
      <c r="R68" s="19">
        <f t="shared" si="64"/>
        <v>4.18163160595177</v>
      </c>
      <c r="S68" s="19" t="s">
        <v>72</v>
      </c>
      <c r="T68" s="19">
        <f t="shared" si="63"/>
        <v>-28.928946447322367</v>
      </c>
    </row>
    <row r="69" spans="1:20" x14ac:dyDescent="0.3">
      <c r="A69" s="114" t="s">
        <v>5</v>
      </c>
      <c r="B69" s="10" t="s">
        <v>21</v>
      </c>
      <c r="C69" s="18">
        <f t="shared" si="64"/>
        <v>-0.65645514223194745</v>
      </c>
      <c r="D69" s="18">
        <f t="shared" si="64"/>
        <v>-6.2995594713656384</v>
      </c>
      <c r="E69" s="18">
        <f t="shared" si="64"/>
        <v>-25.858015984955333</v>
      </c>
      <c r="F69" s="18">
        <f t="shared" si="64"/>
        <v>-20.291693088142043</v>
      </c>
      <c r="G69" s="18">
        <f t="shared" si="64"/>
        <v>7.3190135242641219</v>
      </c>
      <c r="H69" s="18">
        <f t="shared" si="64"/>
        <v>-17.420311341734617</v>
      </c>
      <c r="I69" s="18">
        <f t="shared" si="64"/>
        <v>-8.5278276481149007</v>
      </c>
      <c r="J69" s="18">
        <f t="shared" si="64"/>
        <v>-24.337585868498529</v>
      </c>
      <c r="K69" s="18">
        <f t="shared" si="64"/>
        <v>-8.9494163424124515</v>
      </c>
      <c r="L69" s="18">
        <f t="shared" si="64"/>
        <v>-15.527065527065528</v>
      </c>
      <c r="M69" s="18">
        <f t="shared" si="64"/>
        <v>8.6003372681281629</v>
      </c>
      <c r="N69" s="18">
        <f t="shared" si="64"/>
        <v>-15.683229813664596</v>
      </c>
      <c r="O69" s="18">
        <f t="shared" si="64"/>
        <v>-3.4990791896869244</v>
      </c>
      <c r="P69" s="18">
        <f t="shared" si="64"/>
        <v>-0.76335877862595414</v>
      </c>
      <c r="Q69" s="18">
        <f t="shared" si="64"/>
        <v>-0.57692307692307698</v>
      </c>
      <c r="R69" s="18">
        <f t="shared" si="64"/>
        <v>9.8646034816247585</v>
      </c>
      <c r="S69" s="18">
        <f t="shared" ref="S69:S76" si="65">(S12-C12)/C12*100</f>
        <v>-75.14223194748358</v>
      </c>
      <c r="T69" s="18">
        <f t="shared" si="63"/>
        <v>-19.088319088319089</v>
      </c>
    </row>
    <row r="70" spans="1:20" x14ac:dyDescent="0.3">
      <c r="A70" s="113"/>
      <c r="B70" s="9" t="s">
        <v>22</v>
      </c>
      <c r="C70" s="19">
        <f t="shared" si="64"/>
        <v>3.0360757233003932</v>
      </c>
      <c r="D70" s="19">
        <f t="shared" si="64"/>
        <v>-11.42101918188121</v>
      </c>
      <c r="E70" s="19">
        <f t="shared" si="64"/>
        <v>-20.331023236852833</v>
      </c>
      <c r="F70" s="19">
        <f t="shared" si="64"/>
        <v>-18.347422068485582</v>
      </c>
      <c r="G70" s="19">
        <f t="shared" si="64"/>
        <v>7.3747273957837214</v>
      </c>
      <c r="H70" s="19">
        <f t="shared" si="64"/>
        <v>-11.705381113575347</v>
      </c>
      <c r="I70" s="19">
        <f t="shared" si="64"/>
        <v>-10.174241823325666</v>
      </c>
      <c r="J70" s="19">
        <f t="shared" si="64"/>
        <v>-14.499749801312808</v>
      </c>
      <c r="K70" s="19">
        <f t="shared" si="64"/>
        <v>9.8667676524253789</v>
      </c>
      <c r="L70" s="19">
        <f t="shared" si="64"/>
        <v>-23.444991069470124</v>
      </c>
      <c r="M70" s="19">
        <f t="shared" si="64"/>
        <v>-4.2978183455445951</v>
      </c>
      <c r="N70" s="19">
        <f t="shared" si="64"/>
        <v>-2.3052906205893677</v>
      </c>
      <c r="O70" s="19">
        <f t="shared" si="64"/>
        <v>-1.7511601435951318</v>
      </c>
      <c r="P70" s="19">
        <f t="shared" si="64"/>
        <v>-1.537296141163889</v>
      </c>
      <c r="Q70" s="19">
        <f t="shared" si="64"/>
        <v>-0.78743720867086031</v>
      </c>
      <c r="R70" s="19">
        <f t="shared" si="64"/>
        <v>-2.9557998449117369</v>
      </c>
      <c r="S70" s="19">
        <f t="shared" si="65"/>
        <v>-68.337004405286336</v>
      </c>
      <c r="T70" s="19">
        <f t="shared" si="63"/>
        <v>-33.334377839751831</v>
      </c>
    </row>
    <row r="71" spans="1:20" x14ac:dyDescent="0.3">
      <c r="A71" s="114" t="s">
        <v>1</v>
      </c>
      <c r="B71" s="10" t="s">
        <v>21</v>
      </c>
      <c r="C71" s="18">
        <f t="shared" si="64"/>
        <v>3.6222509702457955</v>
      </c>
      <c r="D71" s="18">
        <f t="shared" si="64"/>
        <v>-11.235955056179774</v>
      </c>
      <c r="E71" s="18">
        <f t="shared" si="64"/>
        <v>-8.8607594936708853</v>
      </c>
      <c r="F71" s="18">
        <f t="shared" si="64"/>
        <v>-10.956790123456789</v>
      </c>
      <c r="G71" s="18">
        <f t="shared" si="64"/>
        <v>2.2530329289428077</v>
      </c>
      <c r="H71" s="18">
        <f t="shared" si="64"/>
        <v>-10.847457627118644</v>
      </c>
      <c r="I71" s="18">
        <f t="shared" si="64"/>
        <v>-14.068441064638785</v>
      </c>
      <c r="J71" s="18">
        <f t="shared" si="64"/>
        <v>-22.566371681415927</v>
      </c>
      <c r="K71" s="18">
        <f t="shared" si="64"/>
        <v>7.4285714285714288</v>
      </c>
      <c r="L71" s="18">
        <f t="shared" si="64"/>
        <v>-10.106382978723403</v>
      </c>
      <c r="M71" s="18">
        <f t="shared" si="64"/>
        <v>-2.3668639053254439</v>
      </c>
      <c r="N71" s="18">
        <f t="shared" si="64"/>
        <v>-2.7272727272727271</v>
      </c>
      <c r="O71" s="18">
        <f t="shared" si="64"/>
        <v>-10.59190031152648</v>
      </c>
      <c r="P71" s="18">
        <f t="shared" si="64"/>
        <v>6.2717770034843205</v>
      </c>
      <c r="Q71" s="18">
        <f t="shared" si="64"/>
        <v>-10.163934426229508</v>
      </c>
      <c r="R71" s="18">
        <f t="shared" si="64"/>
        <v>8.0291970802919703</v>
      </c>
      <c r="S71" s="18">
        <f t="shared" si="65"/>
        <v>-61.707632600258734</v>
      </c>
      <c r="T71" s="18">
        <f t="shared" si="63"/>
        <v>-21.276595744680851</v>
      </c>
    </row>
    <row r="72" spans="1:20" x14ac:dyDescent="0.3">
      <c r="A72" s="113"/>
      <c r="B72" s="9" t="s">
        <v>22</v>
      </c>
      <c r="C72" s="19">
        <f t="shared" si="64"/>
        <v>3.9329199970120263</v>
      </c>
      <c r="D72" s="19">
        <f t="shared" si="64"/>
        <v>-9.3075070974233665</v>
      </c>
      <c r="E72" s="19">
        <f t="shared" si="64"/>
        <v>-5.2660775844989498</v>
      </c>
      <c r="F72" s="19">
        <f t="shared" si="64"/>
        <v>-0.19240421616195413</v>
      </c>
      <c r="G72" s="19">
        <f t="shared" si="64"/>
        <v>-5.0959684854580498</v>
      </c>
      <c r="H72" s="19">
        <f t="shared" si="64"/>
        <v>2.1593217345226527</v>
      </c>
      <c r="I72" s="19">
        <f t="shared" si="64"/>
        <v>-10.823427706937542</v>
      </c>
      <c r="J72" s="19">
        <f t="shared" si="64"/>
        <v>-0.45077795550385341</v>
      </c>
      <c r="K72" s="19">
        <f t="shared" si="64"/>
        <v>0.62810400233713115</v>
      </c>
      <c r="L72" s="19">
        <f t="shared" si="64"/>
        <v>-10.41273527846325</v>
      </c>
      <c r="M72" s="19">
        <f t="shared" si="64"/>
        <v>-14.307318390494196</v>
      </c>
      <c r="N72" s="19">
        <f t="shared" si="64"/>
        <v>-2.6408672633303922</v>
      </c>
      <c r="O72" s="19">
        <f t="shared" si="64"/>
        <v>-1.0163785848384799</v>
      </c>
      <c r="P72" s="19">
        <f t="shared" si="64"/>
        <v>3.6625245258338781</v>
      </c>
      <c r="Q72" s="19">
        <f t="shared" si="64"/>
        <v>-0.37854889589905361</v>
      </c>
      <c r="R72" s="19">
        <f t="shared" si="64"/>
        <v>0.3419886003799873</v>
      </c>
      <c r="S72" s="19">
        <f t="shared" si="65"/>
        <v>-40.82318667363861</v>
      </c>
      <c r="T72" s="19">
        <f t="shared" si="63"/>
        <v>-23.336720375477814</v>
      </c>
    </row>
    <row r="73" spans="1:20" x14ac:dyDescent="0.3">
      <c r="A73" s="115" t="s">
        <v>7</v>
      </c>
      <c r="B73" s="10" t="s">
        <v>21</v>
      </c>
      <c r="C73" s="18">
        <f t="shared" si="64"/>
        <v>-12.962962962962962</v>
      </c>
      <c r="D73" s="18">
        <f t="shared" si="64"/>
        <v>14.893617021276595</v>
      </c>
      <c r="E73" s="18">
        <f t="shared" si="64"/>
        <v>3.7037037037037033</v>
      </c>
      <c r="F73" s="18">
        <f t="shared" si="64"/>
        <v>-10.714285714285714</v>
      </c>
      <c r="G73" s="18">
        <f t="shared" si="64"/>
        <v>-30</v>
      </c>
      <c r="H73" s="18">
        <f t="shared" si="64"/>
        <v>8.5714285714285712</v>
      </c>
      <c r="I73" s="18">
        <f t="shared" si="64"/>
        <v>-10.526315789473683</v>
      </c>
      <c r="J73" s="18">
        <f t="shared" si="64"/>
        <v>-8.8235294117647065</v>
      </c>
      <c r="K73" s="18">
        <f t="shared" si="64"/>
        <v>-41.935483870967744</v>
      </c>
      <c r="L73" s="18">
        <f t="shared" si="64"/>
        <v>83.333333333333343</v>
      </c>
      <c r="M73" s="18">
        <f t="shared" si="64"/>
        <v>-18.181818181818183</v>
      </c>
      <c r="N73" s="18">
        <f t="shared" si="64"/>
        <v>-3.7037037037037033</v>
      </c>
      <c r="O73" s="18">
        <f t="shared" si="64"/>
        <v>11.538461538461538</v>
      </c>
      <c r="P73" s="18">
        <f t="shared" si="64"/>
        <v>13.793103448275861</v>
      </c>
      <c r="Q73" s="18">
        <f t="shared" si="64"/>
        <v>-54.54545454545454</v>
      </c>
      <c r="R73" s="18">
        <f t="shared" si="64"/>
        <v>53.333333333333336</v>
      </c>
      <c r="S73" s="18">
        <f t="shared" si="65"/>
        <v>-57.407407407407405</v>
      </c>
      <c r="T73" s="18">
        <f t="shared" si="63"/>
        <v>27.777777777777779</v>
      </c>
    </row>
    <row r="74" spans="1:20" x14ac:dyDescent="0.3">
      <c r="A74" s="113"/>
      <c r="B74" s="9" t="s">
        <v>22</v>
      </c>
      <c r="C74" s="19">
        <f t="shared" si="64"/>
        <v>41.011743450767838</v>
      </c>
      <c r="D74" s="19">
        <f t="shared" si="64"/>
        <v>-36.64317745035234</v>
      </c>
      <c r="E74" s="19">
        <f t="shared" si="64"/>
        <v>-4.4489383215369056</v>
      </c>
      <c r="F74" s="19">
        <f t="shared" si="64"/>
        <v>-7.6190476190476195</v>
      </c>
      <c r="G74" s="19">
        <f t="shared" si="64"/>
        <v>5.1546391752577314</v>
      </c>
      <c r="H74" s="19">
        <f t="shared" si="64"/>
        <v>14.270152505446623</v>
      </c>
      <c r="I74" s="19">
        <f t="shared" si="64"/>
        <v>-10.676835081029552</v>
      </c>
      <c r="J74" s="19">
        <f t="shared" si="64"/>
        <v>28.281750266808963</v>
      </c>
      <c r="K74" s="19">
        <f t="shared" si="64"/>
        <v>-29.950083194675543</v>
      </c>
      <c r="L74" s="19">
        <f t="shared" si="64"/>
        <v>-2.2565320665083135</v>
      </c>
      <c r="M74" s="19">
        <f t="shared" si="64"/>
        <v>55.042527339003641</v>
      </c>
      <c r="N74" s="19">
        <f t="shared" si="64"/>
        <v>-25</v>
      </c>
      <c r="O74" s="19">
        <f t="shared" si="64"/>
        <v>-4.3887147335423196</v>
      </c>
      <c r="P74" s="19">
        <f t="shared" si="64"/>
        <v>-0.32786885245901637</v>
      </c>
      <c r="Q74" s="19">
        <f t="shared" si="64"/>
        <v>19.407894736842106</v>
      </c>
      <c r="R74" s="19">
        <f t="shared" si="64"/>
        <v>-5.9687786960514231</v>
      </c>
      <c r="S74" s="19">
        <f t="shared" si="65"/>
        <v>-7.4977416440831073</v>
      </c>
      <c r="T74" s="19">
        <f t="shared" si="63"/>
        <v>21.61520190023753</v>
      </c>
    </row>
    <row r="75" spans="1:20" x14ac:dyDescent="0.3">
      <c r="A75" s="116" t="s">
        <v>59</v>
      </c>
      <c r="B75" s="10" t="s">
        <v>21</v>
      </c>
      <c r="C75" s="20">
        <f t="shared" si="64"/>
        <v>-1.6347237880496055</v>
      </c>
      <c r="D75" s="20">
        <f t="shared" si="64"/>
        <v>-5.974212034383954</v>
      </c>
      <c r="E75" s="20">
        <f t="shared" si="64"/>
        <v>-6.7194880390065519</v>
      </c>
      <c r="F75" s="20">
        <f t="shared" si="64"/>
        <v>-4.9656974844821953</v>
      </c>
      <c r="G75" s="20">
        <f t="shared" si="64"/>
        <v>-2.561017531797869</v>
      </c>
      <c r="H75" s="20">
        <f t="shared" si="64"/>
        <v>-9.4902099135650015</v>
      </c>
      <c r="I75" s="20">
        <f t="shared" si="64"/>
        <v>-7.7957513155330354</v>
      </c>
      <c r="J75" s="20">
        <f t="shared" si="64"/>
        <v>-10.441767068273093</v>
      </c>
      <c r="K75" s="20">
        <f t="shared" si="64"/>
        <v>-2.9029974038234601</v>
      </c>
      <c r="L75" s="20">
        <f t="shared" si="64"/>
        <v>-6.174039863879436</v>
      </c>
      <c r="M75" s="20">
        <f t="shared" si="64"/>
        <v>-2.7720207253886011</v>
      </c>
      <c r="N75" s="20">
        <f t="shared" si="64"/>
        <v>-9.3791633359978679</v>
      </c>
      <c r="O75" s="20">
        <f t="shared" si="64"/>
        <v>-0.58806233460746848</v>
      </c>
      <c r="P75" s="20">
        <f t="shared" si="64"/>
        <v>1.3901212658976634</v>
      </c>
      <c r="Q75" s="20">
        <f t="shared" si="64"/>
        <v>-4.229871645274212</v>
      </c>
      <c r="R75" s="20">
        <f t="shared" si="64"/>
        <v>2.8936947913493758</v>
      </c>
      <c r="S75" s="20">
        <f t="shared" si="65"/>
        <v>-52.39571589627959</v>
      </c>
      <c r="T75" s="20">
        <f t="shared" si="63"/>
        <v>-17.890131259115215</v>
      </c>
    </row>
    <row r="76" spans="1:20" x14ac:dyDescent="0.3">
      <c r="A76" s="117"/>
      <c r="B76" s="9" t="s">
        <v>22</v>
      </c>
      <c r="C76" s="21">
        <f t="shared" si="64"/>
        <v>1.3946411062831181</v>
      </c>
      <c r="D76" s="21">
        <f t="shared" si="64"/>
        <v>-5.8170317998795218</v>
      </c>
      <c r="E76" s="21">
        <f t="shared" si="64"/>
        <v>-3.7298548285293496</v>
      </c>
      <c r="F76" s="21">
        <f t="shared" si="64"/>
        <v>-2.4246821629528617</v>
      </c>
      <c r="G76" s="21">
        <f t="shared" si="64"/>
        <v>-0.56830059308721903</v>
      </c>
      <c r="H76" s="21">
        <f t="shared" si="64"/>
        <v>-2.1339220014716704</v>
      </c>
      <c r="I76" s="21">
        <f t="shared" si="64"/>
        <v>-4.637409851158508</v>
      </c>
      <c r="J76" s="21">
        <f t="shared" si="64"/>
        <v>-1.1202327355111525</v>
      </c>
      <c r="K76" s="21">
        <f t="shared" si="64"/>
        <v>-0.82601592147315928</v>
      </c>
      <c r="L76" s="21">
        <f t="shared" si="64"/>
        <v>-4.1680887372013649</v>
      </c>
      <c r="M76" s="21">
        <f t="shared" si="64"/>
        <v>-8.6141655166273416</v>
      </c>
      <c r="N76" s="21">
        <f t="shared" si="64"/>
        <v>-3.2866928472930033</v>
      </c>
      <c r="O76" s="21">
        <f t="shared" si="64"/>
        <v>-2.6912779501962469</v>
      </c>
      <c r="P76" s="21">
        <f t="shared" si="64"/>
        <v>-1.6830780379618313</v>
      </c>
      <c r="Q76" s="21">
        <f t="shared" si="64"/>
        <v>0.91325125546735786</v>
      </c>
      <c r="R76" s="21">
        <f t="shared" si="64"/>
        <v>-0.97321159827430515</v>
      </c>
      <c r="S76" s="21">
        <f t="shared" si="65"/>
        <v>-33.897869194129967</v>
      </c>
      <c r="T76" s="21">
        <f t="shared" si="63"/>
        <v>-19.02402205303229</v>
      </c>
    </row>
    <row r="77" spans="1:20" x14ac:dyDescent="0.3">
      <c r="A77" s="67" t="s">
        <v>67</v>
      </c>
    </row>
  </sheetData>
  <mergeCells count="40">
    <mergeCell ref="A69:A70"/>
    <mergeCell ref="A71:A72"/>
    <mergeCell ref="A73:A74"/>
    <mergeCell ref="A75:A76"/>
    <mergeCell ref="A21:T21"/>
    <mergeCell ref="A22:B22"/>
    <mergeCell ref="A40:T40"/>
    <mergeCell ref="A41:B41"/>
    <mergeCell ref="A60:B60"/>
    <mergeCell ref="A56:A57"/>
    <mergeCell ref="A61:A62"/>
    <mergeCell ref="A63:A64"/>
    <mergeCell ref="A65:A66"/>
    <mergeCell ref="A67:A68"/>
    <mergeCell ref="A44:A45"/>
    <mergeCell ref="A46:A47"/>
    <mergeCell ref="A31:A32"/>
    <mergeCell ref="A48:A49"/>
    <mergeCell ref="A50:A51"/>
    <mergeCell ref="A52:A53"/>
    <mergeCell ref="A54:A55"/>
    <mergeCell ref="A33:A34"/>
    <mergeCell ref="A35:A36"/>
    <mergeCell ref="A37:A38"/>
    <mergeCell ref="A42:A43"/>
    <mergeCell ref="A18:A19"/>
    <mergeCell ref="A23:A24"/>
    <mergeCell ref="A25:A26"/>
    <mergeCell ref="A27:A28"/>
    <mergeCell ref="A29:A30"/>
    <mergeCell ref="A8:A9"/>
    <mergeCell ref="A10:A11"/>
    <mergeCell ref="A12:A13"/>
    <mergeCell ref="A14:A15"/>
    <mergeCell ref="A16:A17"/>
    <mergeCell ref="A1:T1"/>
    <mergeCell ref="A2:T2"/>
    <mergeCell ref="A3:B3"/>
    <mergeCell ref="A4:A5"/>
    <mergeCell ref="A6:A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workbookViewId="0">
      <selection activeCell="K7" sqref="K7"/>
    </sheetView>
  </sheetViews>
  <sheetFormatPr defaultRowHeight="14.4" x14ac:dyDescent="0.3"/>
  <cols>
    <col min="4" max="6" width="5.88671875" customWidth="1"/>
    <col min="9" max="10" width="18.88671875" style="29" customWidth="1"/>
    <col min="11" max="11" width="11.33203125" bestFit="1" customWidth="1"/>
    <col min="14" max="14" width="20" customWidth="1"/>
    <col min="15" max="15" width="15" customWidth="1"/>
    <col min="16" max="16" width="18.6640625" style="30" customWidth="1"/>
  </cols>
  <sheetData>
    <row r="1" spans="1:16" ht="15" customHeight="1" thickBot="1" x14ac:dyDescent="0.35">
      <c r="A1" s="119" t="s">
        <v>40</v>
      </c>
      <c r="B1" s="120"/>
      <c r="C1" s="120"/>
      <c r="D1" s="120"/>
      <c r="E1" s="120"/>
      <c r="F1" s="120"/>
      <c r="G1" s="44"/>
      <c r="H1" s="28"/>
    </row>
    <row r="2" spans="1:16" ht="19.2" customHeight="1" thickBot="1" x14ac:dyDescent="0.35">
      <c r="A2" s="121" t="s">
        <v>41</v>
      </c>
      <c r="B2" s="122"/>
      <c r="C2" s="45" t="s">
        <v>42</v>
      </c>
      <c r="D2" s="46" t="s">
        <v>43</v>
      </c>
      <c r="E2" s="46" t="s">
        <v>44</v>
      </c>
      <c r="F2" s="47" t="s">
        <v>45</v>
      </c>
      <c r="G2" s="44"/>
      <c r="H2" s="28"/>
    </row>
    <row r="3" spans="1:16" ht="26.4" customHeight="1" thickBot="1" x14ac:dyDescent="0.35">
      <c r="A3" s="123" t="s">
        <v>46</v>
      </c>
      <c r="B3" s="48" t="s">
        <v>47</v>
      </c>
      <c r="C3" s="49">
        <v>2283</v>
      </c>
      <c r="D3" s="50">
        <v>1.3080171193830605</v>
      </c>
      <c r="E3" s="50">
        <v>1.3080171193830605</v>
      </c>
      <c r="F3" s="51">
        <v>1.3080171193830605</v>
      </c>
      <c r="G3" s="44"/>
      <c r="H3" s="28"/>
      <c r="I3" s="118" t="s">
        <v>2</v>
      </c>
      <c r="J3" s="43" t="s">
        <v>48</v>
      </c>
      <c r="K3" s="31">
        <f>C4</f>
        <v>112151</v>
      </c>
      <c r="N3" s="118" t="s">
        <v>2</v>
      </c>
      <c r="O3" s="43" t="s">
        <v>49</v>
      </c>
      <c r="P3" s="31">
        <f>C39</f>
        <v>1081</v>
      </c>
    </row>
    <row r="4" spans="1:16" ht="26.4" customHeight="1" x14ac:dyDescent="0.3">
      <c r="A4" s="124"/>
      <c r="B4" s="52" t="s">
        <v>50</v>
      </c>
      <c r="C4" s="53">
        <v>112151</v>
      </c>
      <c r="D4" s="54">
        <v>64.255553200144377</v>
      </c>
      <c r="E4" s="54">
        <v>64.255553200144377</v>
      </c>
      <c r="F4" s="55">
        <v>65.563570319527443</v>
      </c>
      <c r="G4" s="44"/>
      <c r="H4" s="28"/>
      <c r="I4" s="118"/>
      <c r="J4" s="32" t="s">
        <v>51</v>
      </c>
      <c r="K4" s="33">
        <f>C22</f>
        <v>1055</v>
      </c>
      <c r="N4" s="118"/>
      <c r="O4" s="32" t="s">
        <v>52</v>
      </c>
      <c r="P4" s="33">
        <f>C55</f>
        <v>148241</v>
      </c>
    </row>
    <row r="5" spans="1:16" ht="26.4" customHeight="1" x14ac:dyDescent="0.3">
      <c r="A5" s="124"/>
      <c r="B5" s="52" t="s">
        <v>63</v>
      </c>
      <c r="C5" s="53">
        <v>11955</v>
      </c>
      <c r="D5" s="54">
        <v>6.8494720377680629</v>
      </c>
      <c r="E5" s="54">
        <v>6.8494720377680629</v>
      </c>
      <c r="F5" s="55">
        <v>72.41304235729551</v>
      </c>
      <c r="G5" s="44"/>
      <c r="H5" s="28"/>
      <c r="I5" s="118" t="s">
        <v>53</v>
      </c>
      <c r="J5" s="43" t="s">
        <v>48</v>
      </c>
      <c r="K5" s="31">
        <f>C7</f>
        <v>4680</v>
      </c>
      <c r="N5" s="118" t="s">
        <v>53</v>
      </c>
      <c r="O5" s="43" t="s">
        <v>49</v>
      </c>
      <c r="P5" s="31">
        <f>C42</f>
        <v>182</v>
      </c>
    </row>
    <row r="6" spans="1:16" ht="26.4" customHeight="1" x14ac:dyDescent="0.3">
      <c r="A6" s="124"/>
      <c r="B6" s="52" t="s">
        <v>54</v>
      </c>
      <c r="C6" s="53">
        <v>4068</v>
      </c>
      <c r="D6" s="54">
        <v>2.3307111877574638</v>
      </c>
      <c r="E6" s="54">
        <v>2.3307111877574638</v>
      </c>
      <c r="F6" s="55">
        <v>74.743753545052968</v>
      </c>
      <c r="G6" s="44"/>
      <c r="H6" s="28"/>
      <c r="I6" s="118"/>
      <c r="J6" s="43" t="s">
        <v>51</v>
      </c>
      <c r="K6" s="31">
        <f>C25</f>
        <v>178</v>
      </c>
      <c r="N6" s="118"/>
      <c r="O6" s="32" t="s">
        <v>52</v>
      </c>
      <c r="P6" s="33">
        <f>C58</f>
        <v>6874</v>
      </c>
    </row>
    <row r="7" spans="1:16" ht="26.4" customHeight="1" x14ac:dyDescent="0.3">
      <c r="A7" s="124"/>
      <c r="B7" s="52" t="s">
        <v>55</v>
      </c>
      <c r="C7" s="53">
        <v>4680</v>
      </c>
      <c r="D7" s="54">
        <v>2.6813491540572594</v>
      </c>
      <c r="E7" s="54">
        <v>2.6813491540572594</v>
      </c>
      <c r="F7" s="55">
        <v>77.425102699110226</v>
      </c>
      <c r="G7" s="44"/>
      <c r="H7" s="28"/>
      <c r="I7" s="118" t="s">
        <v>3</v>
      </c>
      <c r="J7" s="34" t="s">
        <v>48</v>
      </c>
      <c r="K7" s="56">
        <f>C8+C5</f>
        <v>29294</v>
      </c>
      <c r="N7" s="118" t="s">
        <v>3</v>
      </c>
      <c r="O7" s="43" t="s">
        <v>49</v>
      </c>
      <c r="P7" s="31">
        <f>C43+C40</f>
        <v>1148</v>
      </c>
    </row>
    <row r="8" spans="1:16" ht="26.4" customHeight="1" x14ac:dyDescent="0.3">
      <c r="A8" s="124"/>
      <c r="B8" s="52" t="s">
        <v>56</v>
      </c>
      <c r="C8" s="53">
        <v>17339</v>
      </c>
      <c r="D8" s="54">
        <v>9.9341694406407743</v>
      </c>
      <c r="E8" s="54">
        <v>9.9341694406407743</v>
      </c>
      <c r="F8" s="55">
        <v>87.359272139750999</v>
      </c>
      <c r="G8" s="44"/>
      <c r="H8" s="28"/>
      <c r="I8" s="118"/>
      <c r="J8" s="32" t="s">
        <v>51</v>
      </c>
      <c r="K8" s="31">
        <f>C26+C23</f>
        <v>1074</v>
      </c>
      <c r="N8" s="118"/>
      <c r="O8" s="32" t="s">
        <v>52</v>
      </c>
      <c r="P8" s="33">
        <f>C59+C56</f>
        <v>44682</v>
      </c>
    </row>
    <row r="9" spans="1:16" ht="26.4" customHeight="1" x14ac:dyDescent="0.3">
      <c r="A9" s="124"/>
      <c r="B9" s="52" t="s">
        <v>57</v>
      </c>
      <c r="C9" s="53">
        <v>9158</v>
      </c>
      <c r="D9" s="54">
        <v>5.246964861721449</v>
      </c>
      <c r="E9" s="54">
        <v>5.246964861721449</v>
      </c>
      <c r="F9" s="55">
        <v>92.606237001472451</v>
      </c>
      <c r="G9" s="44"/>
      <c r="H9" s="28"/>
      <c r="I9" s="118" t="s">
        <v>4</v>
      </c>
      <c r="J9" s="34" t="s">
        <v>48</v>
      </c>
      <c r="K9" s="30">
        <f>C3+C12</f>
        <v>5366</v>
      </c>
      <c r="N9" s="118" t="s">
        <v>4</v>
      </c>
      <c r="O9" s="43" t="s">
        <v>49</v>
      </c>
      <c r="P9" s="30">
        <f>C38+C47</f>
        <v>159</v>
      </c>
    </row>
    <row r="10" spans="1:16" ht="26.4" customHeight="1" x14ac:dyDescent="0.3">
      <c r="A10" s="124"/>
      <c r="B10" s="52" t="s">
        <v>1</v>
      </c>
      <c r="C10" s="53">
        <v>9179</v>
      </c>
      <c r="D10" s="54">
        <v>5.2589965566435009</v>
      </c>
      <c r="E10" s="54">
        <v>5.2589965566435009</v>
      </c>
      <c r="F10" s="55">
        <v>97.865233558115946</v>
      </c>
      <c r="G10" s="44"/>
      <c r="H10" s="28"/>
      <c r="I10" s="118"/>
      <c r="J10" s="32" t="s">
        <v>51</v>
      </c>
      <c r="K10" s="30">
        <f>C21+C30</f>
        <v>148</v>
      </c>
      <c r="N10" s="118"/>
      <c r="O10" s="32" t="s">
        <v>52</v>
      </c>
      <c r="P10" s="35">
        <f>C54+C63</f>
        <v>8264</v>
      </c>
    </row>
    <row r="11" spans="1:16" ht="26.4" customHeight="1" x14ac:dyDescent="0.3">
      <c r="A11" s="124"/>
      <c r="B11" s="52" t="s">
        <v>7</v>
      </c>
      <c r="C11" s="53">
        <v>643</v>
      </c>
      <c r="D11" s="54">
        <v>0.36839903975615762</v>
      </c>
      <c r="E11" s="54">
        <v>0.36839903975615762</v>
      </c>
      <c r="F11" s="55">
        <v>98.233632597872116</v>
      </c>
      <c r="G11" s="44"/>
      <c r="H11" s="28"/>
      <c r="I11" s="118" t="s">
        <v>5</v>
      </c>
      <c r="J11" s="34" t="s">
        <v>48</v>
      </c>
      <c r="K11" s="31">
        <f>C6+C9</f>
        <v>13226</v>
      </c>
      <c r="N11" s="118" t="s">
        <v>5</v>
      </c>
      <c r="O11" s="43" t="s">
        <v>49</v>
      </c>
      <c r="P11" s="31">
        <f>C41+C44</f>
        <v>520</v>
      </c>
    </row>
    <row r="12" spans="1:16" ht="26.4" customHeight="1" x14ac:dyDescent="0.3">
      <c r="A12" s="124"/>
      <c r="B12" s="52" t="s">
        <v>58</v>
      </c>
      <c r="C12" s="53">
        <v>3083</v>
      </c>
      <c r="D12" s="54">
        <v>1.7663674021278912</v>
      </c>
      <c r="E12" s="54">
        <v>1.7663674021278912</v>
      </c>
      <c r="F12" s="55">
        <v>100</v>
      </c>
      <c r="G12" s="44"/>
      <c r="H12" s="28"/>
      <c r="I12" s="118"/>
      <c r="J12" s="32" t="s">
        <v>51</v>
      </c>
      <c r="K12" s="31">
        <f>C24+C27</f>
        <v>476</v>
      </c>
      <c r="N12" s="118"/>
      <c r="O12" s="32" t="s">
        <v>52</v>
      </c>
      <c r="P12" s="33">
        <f>C57+C60</f>
        <v>22097</v>
      </c>
    </row>
    <row r="13" spans="1:16" ht="26.4" customHeight="1" thickBot="1" x14ac:dyDescent="0.35">
      <c r="A13" s="125"/>
      <c r="B13" s="57" t="s">
        <v>59</v>
      </c>
      <c r="C13" s="58">
        <v>174539</v>
      </c>
      <c r="D13" s="59">
        <v>100</v>
      </c>
      <c r="E13" s="59">
        <v>100</v>
      </c>
      <c r="F13" s="60"/>
      <c r="G13" s="44"/>
      <c r="H13" s="28"/>
      <c r="I13" s="118" t="s">
        <v>1</v>
      </c>
      <c r="J13" s="34" t="s">
        <v>48</v>
      </c>
      <c r="K13" s="31">
        <f>C10</f>
        <v>9179</v>
      </c>
      <c r="N13" s="118" t="s">
        <v>1</v>
      </c>
      <c r="O13" s="43" t="s">
        <v>49</v>
      </c>
      <c r="P13" s="31">
        <f>C45</f>
        <v>305</v>
      </c>
    </row>
    <row r="14" spans="1:16" ht="26.4" customHeight="1" x14ac:dyDescent="0.3">
      <c r="I14" s="118"/>
      <c r="J14" s="32" t="s">
        <v>51</v>
      </c>
      <c r="K14" s="31">
        <f>C28</f>
        <v>272</v>
      </c>
      <c r="N14" s="118"/>
      <c r="O14" s="32" t="s">
        <v>52</v>
      </c>
      <c r="P14" s="33">
        <f>C61</f>
        <v>15850</v>
      </c>
    </row>
    <row r="15" spans="1:16" ht="26.4" customHeight="1" x14ac:dyDescent="0.3">
      <c r="I15" s="118" t="s">
        <v>60</v>
      </c>
      <c r="J15" s="34" t="s">
        <v>48</v>
      </c>
      <c r="K15" s="31">
        <f>C11</f>
        <v>643</v>
      </c>
      <c r="N15" s="118" t="s">
        <v>60</v>
      </c>
      <c r="O15" s="43" t="s">
        <v>49</v>
      </c>
      <c r="P15" s="31">
        <f>C46</f>
        <v>33</v>
      </c>
    </row>
    <row r="16" spans="1:16" ht="26.4" customHeight="1" x14ac:dyDescent="0.3">
      <c r="I16" s="118"/>
      <c r="J16" s="32" t="s">
        <v>51</v>
      </c>
      <c r="K16" s="30">
        <f>C29</f>
        <v>33</v>
      </c>
      <c r="N16" s="118"/>
      <c r="O16" s="32" t="s">
        <v>52</v>
      </c>
      <c r="P16" s="35">
        <f>C62</f>
        <v>912</v>
      </c>
    </row>
    <row r="17" spans="1:16" x14ac:dyDescent="0.3">
      <c r="K17" s="30">
        <f>K3+K5+K7+K9+K11+K13+K15</f>
        <v>174539</v>
      </c>
      <c r="N17" s="29"/>
      <c r="O17" s="29"/>
      <c r="P17" s="30">
        <f>P3+P5+P7+P9+P11+P13+P15</f>
        <v>3428</v>
      </c>
    </row>
    <row r="18" spans="1:16" x14ac:dyDescent="0.3">
      <c r="K18" s="30">
        <f>K4+K6+K8+K10+K12+K14+K16</f>
        <v>3236</v>
      </c>
      <c r="N18" s="29"/>
      <c r="O18" s="29"/>
      <c r="P18" s="30">
        <f>P4+P6+P8+P10+P12+P14+P16</f>
        <v>246920</v>
      </c>
    </row>
    <row r="19" spans="1:16" ht="15" customHeight="1" thickBot="1" x14ac:dyDescent="0.35">
      <c r="A19" s="126" t="s">
        <v>61</v>
      </c>
      <c r="B19" s="126"/>
      <c r="C19" s="126"/>
      <c r="D19" s="126"/>
      <c r="E19" s="126"/>
      <c r="F19" s="126"/>
      <c r="G19" s="44"/>
      <c r="H19" s="28"/>
      <c r="K19" s="36"/>
    </row>
    <row r="20" spans="1:16" ht="36" thickBot="1" x14ac:dyDescent="0.35">
      <c r="A20" s="61" t="s">
        <v>41</v>
      </c>
      <c r="B20" s="62"/>
      <c r="C20" s="45" t="s">
        <v>42</v>
      </c>
      <c r="D20" s="46" t="s">
        <v>43</v>
      </c>
      <c r="E20" s="46" t="s">
        <v>44</v>
      </c>
      <c r="F20" s="47" t="s">
        <v>45</v>
      </c>
      <c r="G20" s="44"/>
      <c r="H20" s="28"/>
    </row>
    <row r="21" spans="1:16" ht="26.4" customHeight="1" thickBot="1" x14ac:dyDescent="0.35">
      <c r="A21" s="63" t="s">
        <v>46</v>
      </c>
      <c r="B21" s="48" t="s">
        <v>47</v>
      </c>
      <c r="C21" s="49">
        <v>43</v>
      </c>
      <c r="D21" s="50">
        <v>1.3288009888751544</v>
      </c>
      <c r="E21" s="50">
        <v>1.3288009888751544</v>
      </c>
      <c r="F21" s="51">
        <v>1.3288009888751544</v>
      </c>
      <c r="G21" s="44"/>
      <c r="H21" s="28"/>
    </row>
    <row r="22" spans="1:16" ht="26.4" customHeight="1" x14ac:dyDescent="0.3">
      <c r="A22" s="64"/>
      <c r="B22" s="52" t="s">
        <v>50</v>
      </c>
      <c r="C22" s="53">
        <v>1055</v>
      </c>
      <c r="D22" s="54">
        <v>32.601977750309025</v>
      </c>
      <c r="E22" s="54">
        <v>32.601977750309025</v>
      </c>
      <c r="F22" s="55">
        <v>33.930778739184177</v>
      </c>
      <c r="G22" s="44"/>
      <c r="H22" s="28"/>
    </row>
    <row r="23" spans="1:16" ht="26.4" customHeight="1" x14ac:dyDescent="0.3">
      <c r="A23" s="64"/>
      <c r="B23" s="52" t="s">
        <v>63</v>
      </c>
      <c r="C23" s="53">
        <v>279</v>
      </c>
      <c r="D23" s="54">
        <v>8.6217552533992592</v>
      </c>
      <c r="E23" s="54">
        <v>8.6217552533992592</v>
      </c>
      <c r="F23" s="55">
        <v>42.552533992583434</v>
      </c>
      <c r="G23" s="44"/>
      <c r="H23" s="28"/>
    </row>
    <row r="24" spans="1:16" ht="26.4" customHeight="1" x14ac:dyDescent="0.3">
      <c r="A24" s="64"/>
      <c r="B24" s="52" t="s">
        <v>54</v>
      </c>
      <c r="C24" s="53">
        <v>79</v>
      </c>
      <c r="D24" s="54">
        <v>2.4412855377008653</v>
      </c>
      <c r="E24" s="54">
        <v>2.4412855377008653</v>
      </c>
      <c r="F24" s="55">
        <v>44.993819530284298</v>
      </c>
      <c r="G24" s="44"/>
      <c r="H24" s="28"/>
    </row>
    <row r="25" spans="1:16" ht="26.4" customHeight="1" x14ac:dyDescent="0.3">
      <c r="A25" s="64"/>
      <c r="B25" s="52" t="s">
        <v>55</v>
      </c>
      <c r="C25" s="53">
        <v>178</v>
      </c>
      <c r="D25" s="54">
        <v>5.50061804697157</v>
      </c>
      <c r="E25" s="54">
        <v>5.50061804697157</v>
      </c>
      <c r="F25" s="55">
        <v>50.494437577255866</v>
      </c>
      <c r="G25" s="44"/>
      <c r="H25" s="28"/>
    </row>
    <row r="26" spans="1:16" ht="26.4" customHeight="1" x14ac:dyDescent="0.3">
      <c r="A26" s="64"/>
      <c r="B26" s="52" t="s">
        <v>56</v>
      </c>
      <c r="C26" s="53">
        <v>795</v>
      </c>
      <c r="D26" s="54">
        <v>24.567367119901114</v>
      </c>
      <c r="E26" s="54">
        <v>24.567367119901114</v>
      </c>
      <c r="F26" s="55">
        <v>75.061804697156987</v>
      </c>
      <c r="G26" s="44"/>
      <c r="H26" s="28"/>
    </row>
    <row r="27" spans="1:16" ht="26.4" customHeight="1" x14ac:dyDescent="0.3">
      <c r="A27" s="64"/>
      <c r="B27" s="52" t="s">
        <v>57</v>
      </c>
      <c r="C27" s="53">
        <v>397</v>
      </c>
      <c r="D27" s="54">
        <v>12.26823238566131</v>
      </c>
      <c r="E27" s="54">
        <v>12.26823238566131</v>
      </c>
      <c r="F27" s="55">
        <v>87.330037082818293</v>
      </c>
      <c r="G27" s="44"/>
      <c r="H27" s="28"/>
    </row>
    <row r="28" spans="1:16" ht="26.4" customHeight="1" x14ac:dyDescent="0.3">
      <c r="A28" s="64"/>
      <c r="B28" s="52" t="s">
        <v>1</v>
      </c>
      <c r="C28" s="53">
        <v>272</v>
      </c>
      <c r="D28" s="54">
        <v>8.4054388133498144</v>
      </c>
      <c r="E28" s="54">
        <v>8.4054388133498144</v>
      </c>
      <c r="F28" s="55">
        <v>95.735475896168111</v>
      </c>
      <c r="G28" s="44"/>
      <c r="H28" s="28"/>
    </row>
    <row r="29" spans="1:16" ht="26.4" customHeight="1" x14ac:dyDescent="0.3">
      <c r="A29" s="64"/>
      <c r="B29" s="52" t="s">
        <v>7</v>
      </c>
      <c r="C29" s="53">
        <v>33</v>
      </c>
      <c r="D29" s="54">
        <v>1.019777503090235</v>
      </c>
      <c r="E29" s="54">
        <v>1.019777503090235</v>
      </c>
      <c r="F29" s="55">
        <v>96.755253399258351</v>
      </c>
      <c r="G29" s="44"/>
      <c r="H29" s="28"/>
    </row>
    <row r="30" spans="1:16" ht="26.4" customHeight="1" x14ac:dyDescent="0.3">
      <c r="A30" s="64"/>
      <c r="B30" s="52" t="s">
        <v>58</v>
      </c>
      <c r="C30" s="53">
        <v>105</v>
      </c>
      <c r="D30" s="54">
        <v>3.2447466007416561</v>
      </c>
      <c r="E30" s="54">
        <v>3.2447466007416561</v>
      </c>
      <c r="F30" s="55">
        <v>100</v>
      </c>
      <c r="G30" s="44"/>
      <c r="H30" s="28"/>
    </row>
    <row r="31" spans="1:16" ht="26.4" customHeight="1" thickBot="1" x14ac:dyDescent="0.35">
      <c r="A31" s="65"/>
      <c r="B31" s="57" t="s">
        <v>59</v>
      </c>
      <c r="C31" s="58">
        <v>3236</v>
      </c>
      <c r="D31" s="59">
        <v>100</v>
      </c>
      <c r="E31" s="59">
        <v>100</v>
      </c>
      <c r="F31" s="60"/>
      <c r="G31" s="44"/>
      <c r="H31" s="28"/>
    </row>
    <row r="36" spans="1:16" ht="15" customHeight="1" thickBot="1" x14ac:dyDescent="0.35">
      <c r="A36" s="119" t="s">
        <v>64</v>
      </c>
      <c r="B36" s="120"/>
      <c r="C36" s="120"/>
      <c r="D36" s="120"/>
      <c r="E36" s="120"/>
      <c r="F36" s="120"/>
      <c r="G36" s="44"/>
      <c r="I36"/>
      <c r="J36"/>
      <c r="P36"/>
    </row>
    <row r="37" spans="1:16" ht="36" thickBot="1" x14ac:dyDescent="0.35">
      <c r="A37" s="121" t="s">
        <v>41</v>
      </c>
      <c r="B37" s="122"/>
      <c r="C37" s="45" t="s">
        <v>42</v>
      </c>
      <c r="D37" s="46" t="s">
        <v>43</v>
      </c>
      <c r="E37" s="46" t="s">
        <v>44</v>
      </c>
      <c r="F37" s="47" t="s">
        <v>45</v>
      </c>
      <c r="G37" s="66"/>
      <c r="I37"/>
      <c r="J37"/>
      <c r="P37"/>
    </row>
    <row r="38" spans="1:16" ht="25.8" thickBot="1" x14ac:dyDescent="0.35">
      <c r="A38" s="123" t="s">
        <v>46</v>
      </c>
      <c r="B38" s="48" t="s">
        <v>47</v>
      </c>
      <c r="C38" s="49">
        <v>45</v>
      </c>
      <c r="D38" s="50">
        <v>1.3127187864644108</v>
      </c>
      <c r="E38" s="50">
        <v>1.3127187864644108</v>
      </c>
      <c r="F38" s="51">
        <v>1.3127187864644108</v>
      </c>
      <c r="G38" s="66"/>
      <c r="I38"/>
      <c r="J38"/>
      <c r="P38"/>
    </row>
    <row r="39" spans="1:16" ht="16.8" x14ac:dyDescent="0.3">
      <c r="A39" s="124"/>
      <c r="B39" s="52" t="s">
        <v>50</v>
      </c>
      <c r="C39" s="53">
        <v>1081</v>
      </c>
      <c r="D39" s="54">
        <v>31.534422403733959</v>
      </c>
      <c r="E39" s="54">
        <v>31.534422403733959</v>
      </c>
      <c r="F39" s="55">
        <v>32.847141190198364</v>
      </c>
      <c r="G39" s="66"/>
      <c r="I39"/>
      <c r="J39"/>
      <c r="P39"/>
    </row>
    <row r="40" spans="1:16" ht="25.2" x14ac:dyDescent="0.3">
      <c r="A40" s="124"/>
      <c r="B40" s="52" t="s">
        <v>63</v>
      </c>
      <c r="C40" s="53">
        <v>291</v>
      </c>
      <c r="D40" s="54">
        <v>8.4889148191365233</v>
      </c>
      <c r="E40" s="54">
        <v>8.4889148191365233</v>
      </c>
      <c r="F40" s="55">
        <v>41.336056009334889</v>
      </c>
      <c r="G40" s="66"/>
      <c r="I40"/>
      <c r="J40"/>
      <c r="P40"/>
    </row>
    <row r="41" spans="1:16" ht="16.8" x14ac:dyDescent="0.3">
      <c r="A41" s="124"/>
      <c r="B41" s="52" t="s">
        <v>54</v>
      </c>
      <c r="C41" s="53">
        <v>85</v>
      </c>
      <c r="D41" s="54">
        <v>2.4795799299883314</v>
      </c>
      <c r="E41" s="54">
        <v>2.4795799299883314</v>
      </c>
      <c r="F41" s="55">
        <v>43.815635939323222</v>
      </c>
      <c r="G41" s="66"/>
      <c r="I41"/>
      <c r="J41"/>
      <c r="P41"/>
    </row>
    <row r="42" spans="1:16" ht="25.2" x14ac:dyDescent="0.3">
      <c r="A42" s="124"/>
      <c r="B42" s="52" t="s">
        <v>55</v>
      </c>
      <c r="C42" s="53">
        <v>182</v>
      </c>
      <c r="D42" s="54">
        <v>5.3092182030338391</v>
      </c>
      <c r="E42" s="54">
        <v>5.3092182030338391</v>
      </c>
      <c r="F42" s="55">
        <v>49.124854142357059</v>
      </c>
      <c r="G42" s="66"/>
      <c r="I42"/>
      <c r="J42"/>
      <c r="P42"/>
    </row>
    <row r="43" spans="1:16" ht="33.6" x14ac:dyDescent="0.3">
      <c r="A43" s="124"/>
      <c r="B43" s="52" t="s">
        <v>56</v>
      </c>
      <c r="C43" s="53">
        <v>857</v>
      </c>
      <c r="D43" s="54">
        <v>25</v>
      </c>
      <c r="E43" s="54">
        <v>25</v>
      </c>
      <c r="F43" s="55">
        <v>74.124854142357052</v>
      </c>
      <c r="G43" s="66"/>
      <c r="I43"/>
      <c r="J43"/>
      <c r="P43"/>
    </row>
    <row r="44" spans="1:16" ht="25.2" x14ac:dyDescent="0.3">
      <c r="A44" s="124"/>
      <c r="B44" s="52" t="s">
        <v>57</v>
      </c>
      <c r="C44" s="53">
        <v>435</v>
      </c>
      <c r="D44" s="54">
        <v>12.689614935822638</v>
      </c>
      <c r="E44" s="54">
        <v>12.689614935822638</v>
      </c>
      <c r="F44" s="55">
        <v>86.814469078179698</v>
      </c>
      <c r="G44" s="66"/>
      <c r="I44"/>
      <c r="J44"/>
      <c r="P44"/>
    </row>
    <row r="45" spans="1:16" x14ac:dyDescent="0.3">
      <c r="A45" s="124"/>
      <c r="B45" s="52" t="s">
        <v>1</v>
      </c>
      <c r="C45" s="53">
        <v>305</v>
      </c>
      <c r="D45" s="54">
        <v>8.8973162193698947</v>
      </c>
      <c r="E45" s="54">
        <v>8.8973162193698947</v>
      </c>
      <c r="F45" s="55">
        <v>95.711785297549596</v>
      </c>
      <c r="G45" s="66"/>
      <c r="I45"/>
      <c r="J45"/>
      <c r="P45"/>
    </row>
    <row r="46" spans="1:16" x14ac:dyDescent="0.3">
      <c r="A46" s="124"/>
      <c r="B46" s="52" t="s">
        <v>7</v>
      </c>
      <c r="C46" s="53">
        <v>33</v>
      </c>
      <c r="D46" s="54">
        <v>0.96266044340723467</v>
      </c>
      <c r="E46" s="54">
        <v>0.96266044340723467</v>
      </c>
      <c r="F46" s="55">
        <v>96.674445740956827</v>
      </c>
      <c r="G46" s="66"/>
      <c r="I46"/>
      <c r="J46"/>
      <c r="P46"/>
    </row>
    <row r="47" spans="1:16" ht="25.2" x14ac:dyDescent="0.3">
      <c r="A47" s="124"/>
      <c r="B47" s="52" t="s">
        <v>58</v>
      </c>
      <c r="C47" s="53">
        <v>114</v>
      </c>
      <c r="D47" s="54">
        <v>3.3255542590431739</v>
      </c>
      <c r="E47" s="54">
        <v>3.3255542590431739</v>
      </c>
      <c r="F47" s="55">
        <v>100</v>
      </c>
      <c r="G47" s="66"/>
      <c r="I47"/>
      <c r="J47"/>
      <c r="P47"/>
    </row>
    <row r="48" spans="1:16" ht="15" thickBot="1" x14ac:dyDescent="0.35">
      <c r="A48" s="125"/>
      <c r="B48" s="57" t="s">
        <v>59</v>
      </c>
      <c r="C48" s="58">
        <v>3428</v>
      </c>
      <c r="D48" s="59">
        <v>100</v>
      </c>
      <c r="E48" s="59">
        <v>100</v>
      </c>
      <c r="F48" s="60"/>
      <c r="G48" s="66"/>
      <c r="I48"/>
      <c r="J48"/>
      <c r="P48"/>
    </row>
    <row r="52" spans="1:16" ht="15" customHeight="1" thickBot="1" x14ac:dyDescent="0.35">
      <c r="A52" s="119" t="s">
        <v>65</v>
      </c>
      <c r="B52" s="120"/>
      <c r="C52" s="120"/>
      <c r="D52" s="120"/>
      <c r="E52" s="120"/>
      <c r="F52" s="120"/>
      <c r="G52" s="44"/>
      <c r="I52"/>
      <c r="J52"/>
      <c r="P52"/>
    </row>
    <row r="53" spans="1:16" ht="36" thickBot="1" x14ac:dyDescent="0.35">
      <c r="A53" s="121" t="s">
        <v>41</v>
      </c>
      <c r="B53" s="122"/>
      <c r="C53" s="45" t="s">
        <v>42</v>
      </c>
      <c r="D53" s="46" t="s">
        <v>43</v>
      </c>
      <c r="E53" s="46" t="s">
        <v>44</v>
      </c>
      <c r="F53" s="47" t="s">
        <v>45</v>
      </c>
      <c r="G53" s="66"/>
      <c r="I53"/>
      <c r="J53"/>
      <c r="P53"/>
    </row>
    <row r="54" spans="1:16" ht="25.8" thickBot="1" x14ac:dyDescent="0.35">
      <c r="A54" s="123" t="s">
        <v>46</v>
      </c>
      <c r="B54" s="48" t="s">
        <v>47</v>
      </c>
      <c r="C54" s="49">
        <v>3323</v>
      </c>
      <c r="D54" s="50">
        <v>1.3457800097197472</v>
      </c>
      <c r="E54" s="50">
        <v>1.3457800097197472</v>
      </c>
      <c r="F54" s="51">
        <v>1.3457800097197472</v>
      </c>
      <c r="G54" s="66"/>
      <c r="I54"/>
      <c r="J54"/>
      <c r="P54"/>
    </row>
    <row r="55" spans="1:16" ht="16.8" x14ac:dyDescent="0.3">
      <c r="A55" s="124"/>
      <c r="B55" s="52" t="s">
        <v>50</v>
      </c>
      <c r="C55" s="53">
        <v>148241</v>
      </c>
      <c r="D55" s="54">
        <v>60.036044062854366</v>
      </c>
      <c r="E55" s="54">
        <v>60.036044062854366</v>
      </c>
      <c r="F55" s="55">
        <v>61.381824072574112</v>
      </c>
      <c r="G55" s="66"/>
      <c r="I55"/>
      <c r="J55"/>
      <c r="P55"/>
    </row>
    <row r="56" spans="1:16" ht="25.2" x14ac:dyDescent="0.3">
      <c r="A56" s="124"/>
      <c r="B56" s="52" t="s">
        <v>63</v>
      </c>
      <c r="C56" s="53">
        <v>17399</v>
      </c>
      <c r="D56" s="54">
        <v>7.0464117932933741</v>
      </c>
      <c r="E56" s="54">
        <v>7.0464117932933741</v>
      </c>
      <c r="F56" s="55">
        <v>68.428235865867492</v>
      </c>
      <c r="G56" s="66"/>
      <c r="I56"/>
      <c r="J56"/>
      <c r="P56"/>
    </row>
    <row r="57" spans="1:16" ht="16.8" x14ac:dyDescent="0.3">
      <c r="A57" s="124"/>
      <c r="B57" s="52" t="s">
        <v>54</v>
      </c>
      <c r="C57" s="53">
        <v>6193</v>
      </c>
      <c r="D57" s="54">
        <v>2.5080997894054753</v>
      </c>
      <c r="E57" s="54">
        <v>2.5080997894054753</v>
      </c>
      <c r="F57" s="55">
        <v>70.93633565527297</v>
      </c>
      <c r="G57" s="66"/>
      <c r="I57"/>
      <c r="J57"/>
      <c r="P57"/>
    </row>
    <row r="58" spans="1:16" ht="25.2" x14ac:dyDescent="0.3">
      <c r="A58" s="124"/>
      <c r="B58" s="52" t="s">
        <v>55</v>
      </c>
      <c r="C58" s="53">
        <v>6874</v>
      </c>
      <c r="D58" s="54">
        <v>2.7838976186619147</v>
      </c>
      <c r="E58" s="54">
        <v>2.7838976186619147</v>
      </c>
      <c r="F58" s="55">
        <v>73.72023327393488</v>
      </c>
      <c r="G58" s="66"/>
      <c r="I58"/>
      <c r="J58"/>
      <c r="P58"/>
    </row>
    <row r="59" spans="1:16" ht="33.6" x14ac:dyDescent="0.3">
      <c r="A59" s="124"/>
      <c r="B59" s="52" t="s">
        <v>56</v>
      </c>
      <c r="C59" s="53">
        <v>27283</v>
      </c>
      <c r="D59" s="54">
        <v>11.049327717479345</v>
      </c>
      <c r="E59" s="54">
        <v>11.049327717479345</v>
      </c>
      <c r="F59" s="55">
        <v>84.769560991414224</v>
      </c>
      <c r="G59" s="66"/>
      <c r="I59"/>
      <c r="J59"/>
      <c r="P59"/>
    </row>
    <row r="60" spans="1:16" ht="25.2" x14ac:dyDescent="0.3">
      <c r="A60" s="124"/>
      <c r="B60" s="52" t="s">
        <v>57</v>
      </c>
      <c r="C60" s="53">
        <v>15904</v>
      </c>
      <c r="D60" s="54">
        <v>6.4409525352340831</v>
      </c>
      <c r="E60" s="54">
        <v>6.4409525352340831</v>
      </c>
      <c r="F60" s="55">
        <v>91.210513526648313</v>
      </c>
      <c r="G60" s="66"/>
      <c r="I60"/>
      <c r="J60"/>
      <c r="P60"/>
    </row>
    <row r="61" spans="1:16" x14ac:dyDescent="0.3">
      <c r="A61" s="124"/>
      <c r="B61" s="52" t="s">
        <v>1</v>
      </c>
      <c r="C61" s="53">
        <v>15850</v>
      </c>
      <c r="D61" s="54">
        <v>6.4190831038393004</v>
      </c>
      <c r="E61" s="54">
        <v>6.4190831038393004</v>
      </c>
      <c r="F61" s="55">
        <v>97.629596630487598</v>
      </c>
      <c r="G61" s="66"/>
      <c r="I61"/>
      <c r="J61"/>
      <c r="P61"/>
    </row>
    <row r="62" spans="1:16" x14ac:dyDescent="0.3">
      <c r="A62" s="124"/>
      <c r="B62" s="52" t="s">
        <v>7</v>
      </c>
      <c r="C62" s="53">
        <v>912</v>
      </c>
      <c r="D62" s="54">
        <v>0.36935039688968085</v>
      </c>
      <c r="E62" s="54">
        <v>0.36935039688968085</v>
      </c>
      <c r="F62" s="55">
        <v>97.998947027377298</v>
      </c>
      <c r="G62" s="66"/>
      <c r="I62"/>
      <c r="J62"/>
      <c r="P62"/>
    </row>
    <row r="63" spans="1:16" ht="25.2" x14ac:dyDescent="0.3">
      <c r="A63" s="124"/>
      <c r="B63" s="52" t="s">
        <v>58</v>
      </c>
      <c r="C63" s="53">
        <v>4941</v>
      </c>
      <c r="D63" s="54">
        <v>2.0010529726227118</v>
      </c>
      <c r="E63" s="54">
        <v>2.0010529726227118</v>
      </c>
      <c r="F63" s="55">
        <v>100</v>
      </c>
      <c r="G63" s="66"/>
      <c r="I63"/>
      <c r="J63"/>
      <c r="P63"/>
    </row>
    <row r="64" spans="1:16" ht="15" thickBot="1" x14ac:dyDescent="0.35">
      <c r="A64" s="125"/>
      <c r="B64" s="57" t="s">
        <v>59</v>
      </c>
      <c r="C64" s="58">
        <v>246920</v>
      </c>
      <c r="D64" s="59">
        <v>100</v>
      </c>
      <c r="E64" s="59">
        <v>100</v>
      </c>
      <c r="F64" s="60"/>
      <c r="G64" s="66"/>
      <c r="I64"/>
      <c r="J64"/>
      <c r="P64"/>
    </row>
  </sheetData>
  <mergeCells count="24">
    <mergeCell ref="A1:F1"/>
    <mergeCell ref="A2:B2"/>
    <mergeCell ref="A3:A13"/>
    <mergeCell ref="I3:I4"/>
    <mergeCell ref="N3:N4"/>
    <mergeCell ref="I5:I6"/>
    <mergeCell ref="N5:N6"/>
    <mergeCell ref="I7:I8"/>
    <mergeCell ref="N7:N8"/>
    <mergeCell ref="I9:I10"/>
    <mergeCell ref="N9:N10"/>
    <mergeCell ref="I11:I12"/>
    <mergeCell ref="N11:N12"/>
    <mergeCell ref="I13:I14"/>
    <mergeCell ref="N13:N14"/>
    <mergeCell ref="I15:I16"/>
    <mergeCell ref="N15:N16"/>
    <mergeCell ref="A52:F52"/>
    <mergeCell ref="A53:B53"/>
    <mergeCell ref="A54:A64"/>
    <mergeCell ref="A19:F19"/>
    <mergeCell ref="A36:F36"/>
    <mergeCell ref="A37:B37"/>
    <mergeCell ref="A38:A4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D19" sqref="D19"/>
    </sheetView>
  </sheetViews>
  <sheetFormatPr defaultRowHeight="14.4" x14ac:dyDescent="0.3"/>
  <sheetData>
    <row r="1" spans="1:14" x14ac:dyDescent="0.3">
      <c r="A1" s="68" t="s">
        <v>68</v>
      </c>
      <c r="I1" s="68" t="s">
        <v>69</v>
      </c>
    </row>
    <row r="2" spans="1:14" ht="15" thickBot="1" x14ac:dyDescent="0.35">
      <c r="A2" s="127" t="s">
        <v>65</v>
      </c>
      <c r="B2" s="128"/>
      <c r="C2" s="128"/>
      <c r="D2" s="128"/>
      <c r="E2" s="128"/>
      <c r="F2" s="128"/>
      <c r="G2" s="69"/>
      <c r="I2" s="127" t="s">
        <v>65</v>
      </c>
      <c r="J2" s="128"/>
      <c r="K2" s="128"/>
      <c r="L2" s="128"/>
      <c r="M2" s="128"/>
      <c r="N2" s="128"/>
    </row>
    <row r="3" spans="1:14" ht="19.2" thickBot="1" x14ac:dyDescent="0.35">
      <c r="A3" s="129" t="s">
        <v>41</v>
      </c>
      <c r="B3" s="130"/>
      <c r="C3" s="70" t="s">
        <v>42</v>
      </c>
      <c r="D3" s="71" t="s">
        <v>43</v>
      </c>
      <c r="E3" s="71" t="s">
        <v>44</v>
      </c>
      <c r="F3" s="72" t="s">
        <v>45</v>
      </c>
      <c r="G3" s="73"/>
      <c r="I3" s="129" t="s">
        <v>41</v>
      </c>
      <c r="J3" s="130"/>
      <c r="K3" s="70" t="s">
        <v>42</v>
      </c>
      <c r="L3" s="71" t="s">
        <v>43</v>
      </c>
      <c r="M3" s="71" t="s">
        <v>44</v>
      </c>
      <c r="N3" s="72" t="s">
        <v>45</v>
      </c>
    </row>
    <row r="4" spans="1:14" ht="25.8" thickBot="1" x14ac:dyDescent="0.35">
      <c r="A4" s="131" t="s">
        <v>46</v>
      </c>
      <c r="B4" s="74" t="s">
        <v>47</v>
      </c>
      <c r="C4" s="75">
        <v>35</v>
      </c>
      <c r="D4" s="76">
        <v>1.0660980810234542</v>
      </c>
      <c r="E4" s="76">
        <v>1.0660980810234542</v>
      </c>
      <c r="F4" s="77">
        <v>1.0660980810234542</v>
      </c>
      <c r="G4" s="73"/>
      <c r="I4" s="131" t="s">
        <v>46</v>
      </c>
      <c r="J4" s="74" t="s">
        <v>47</v>
      </c>
      <c r="K4" s="75">
        <v>3080</v>
      </c>
      <c r="L4" s="76">
        <v>1.2360790609009731</v>
      </c>
      <c r="M4" s="76">
        <v>1.2360790609009731</v>
      </c>
      <c r="N4" s="77">
        <v>1.2360790609009731</v>
      </c>
    </row>
    <row r="5" spans="1:14" ht="16.8" x14ac:dyDescent="0.3">
      <c r="A5" s="132"/>
      <c r="B5" s="78" t="s">
        <v>50</v>
      </c>
      <c r="C5" s="79">
        <v>1064</v>
      </c>
      <c r="D5" s="80">
        <v>32.40938166311301</v>
      </c>
      <c r="E5" s="80">
        <v>32.40938166311301</v>
      </c>
      <c r="F5" s="81">
        <v>33.475479744136457</v>
      </c>
      <c r="G5" s="73"/>
      <c r="I5" s="132"/>
      <c r="J5" s="78" t="s">
        <v>50</v>
      </c>
      <c r="K5" s="79">
        <v>151424</v>
      </c>
      <c r="L5" s="80">
        <v>60.770141466840577</v>
      </c>
      <c r="M5" s="80">
        <v>60.770141466840577</v>
      </c>
      <c r="N5" s="81">
        <v>62.006220527741554</v>
      </c>
    </row>
    <row r="6" spans="1:14" ht="25.2" x14ac:dyDescent="0.3">
      <c r="A6" s="132"/>
      <c r="B6" s="78" t="s">
        <v>63</v>
      </c>
      <c r="C6" s="79">
        <v>293</v>
      </c>
      <c r="D6" s="80">
        <v>8.9247639354249166</v>
      </c>
      <c r="E6" s="80">
        <v>8.9247639354249166</v>
      </c>
      <c r="F6" s="81">
        <v>42.400243679561378</v>
      </c>
      <c r="G6" s="73"/>
      <c r="I6" s="132"/>
      <c r="J6" s="78" t="s">
        <v>63</v>
      </c>
      <c r="K6" s="79">
        <v>16296</v>
      </c>
      <c r="L6" s="80">
        <v>6.5399819404033304</v>
      </c>
      <c r="M6" s="80">
        <v>6.5399819404033304</v>
      </c>
      <c r="N6" s="81">
        <v>68.546202468144884</v>
      </c>
    </row>
    <row r="7" spans="1:14" ht="16.8" x14ac:dyDescent="0.3">
      <c r="A7" s="132"/>
      <c r="B7" s="78" t="s">
        <v>54</v>
      </c>
      <c r="C7" s="79">
        <v>71</v>
      </c>
      <c r="D7" s="80">
        <v>2.1626561072190067</v>
      </c>
      <c r="E7" s="80">
        <v>2.1626561072190067</v>
      </c>
      <c r="F7" s="81">
        <v>44.562899786780385</v>
      </c>
      <c r="G7" s="73"/>
      <c r="I7" s="132"/>
      <c r="J7" s="78" t="s">
        <v>54</v>
      </c>
      <c r="K7" s="79">
        <v>5623</v>
      </c>
      <c r="L7" s="80">
        <v>2.2566469348851212</v>
      </c>
      <c r="M7" s="80">
        <v>2.2566469348851212</v>
      </c>
      <c r="N7" s="81">
        <v>70.802849403029995</v>
      </c>
    </row>
    <row r="8" spans="1:14" ht="25.2" x14ac:dyDescent="0.3">
      <c r="A8" s="132"/>
      <c r="B8" s="78" t="s">
        <v>55</v>
      </c>
      <c r="C8" s="79">
        <v>152</v>
      </c>
      <c r="D8" s="80">
        <v>4.6299116661590007</v>
      </c>
      <c r="E8" s="80">
        <v>4.6299116661590007</v>
      </c>
      <c r="F8" s="81">
        <v>49.192811452939381</v>
      </c>
      <c r="G8" s="73"/>
      <c r="I8" s="132"/>
      <c r="J8" s="78" t="s">
        <v>55</v>
      </c>
      <c r="K8" s="79">
        <v>6872</v>
      </c>
      <c r="L8" s="80">
        <v>2.757901073542691</v>
      </c>
      <c r="M8" s="80">
        <v>2.757901073542691</v>
      </c>
      <c r="N8" s="81">
        <v>73.560750476572693</v>
      </c>
    </row>
    <row r="9" spans="1:14" ht="33.6" x14ac:dyDescent="0.3">
      <c r="A9" s="132"/>
      <c r="B9" s="78" t="s">
        <v>56</v>
      </c>
      <c r="C9" s="79">
        <v>821</v>
      </c>
      <c r="D9" s="80">
        <v>25.007614986293024</v>
      </c>
      <c r="E9" s="80">
        <v>25.007614986293024</v>
      </c>
      <c r="F9" s="81">
        <v>74.200426439232416</v>
      </c>
      <c r="G9" s="73"/>
      <c r="I9" s="132"/>
      <c r="J9" s="78" t="s">
        <v>56</v>
      </c>
      <c r="K9" s="79">
        <v>27985</v>
      </c>
      <c r="L9" s="80">
        <v>11.231062506270693</v>
      </c>
      <c r="M9" s="80">
        <v>11.231062506270693</v>
      </c>
      <c r="N9" s="81">
        <v>84.791812982843382</v>
      </c>
    </row>
    <row r="10" spans="1:14" ht="25.2" x14ac:dyDescent="0.3">
      <c r="A10" s="132"/>
      <c r="B10" s="78" t="s">
        <v>57</v>
      </c>
      <c r="C10" s="79">
        <v>446</v>
      </c>
      <c r="D10" s="80">
        <v>13.585135546756016</v>
      </c>
      <c r="E10" s="80">
        <v>13.585135546756016</v>
      </c>
      <c r="F10" s="81">
        <v>87.785561985988423</v>
      </c>
      <c r="G10" s="73"/>
      <c r="I10" s="132"/>
      <c r="J10" s="78" t="s">
        <v>57</v>
      </c>
      <c r="K10" s="79">
        <v>16300</v>
      </c>
      <c r="L10" s="80">
        <v>6.5415872378850199</v>
      </c>
      <c r="M10" s="80">
        <v>6.5415872378850199</v>
      </c>
      <c r="N10" s="81">
        <v>91.333400220728407</v>
      </c>
    </row>
    <row r="11" spans="1:14" x14ac:dyDescent="0.3">
      <c r="A11" s="132"/>
      <c r="B11" s="78" t="s">
        <v>1</v>
      </c>
      <c r="C11" s="79">
        <v>274</v>
      </c>
      <c r="D11" s="80">
        <v>8.3460249771550412</v>
      </c>
      <c r="E11" s="80">
        <v>8.3460249771550412</v>
      </c>
      <c r="F11" s="81">
        <v>96.131586963143462</v>
      </c>
      <c r="G11" s="73"/>
      <c r="I11" s="132"/>
      <c r="J11" s="78" t="s">
        <v>1</v>
      </c>
      <c r="K11" s="79">
        <v>15790</v>
      </c>
      <c r="L11" s="80">
        <v>6.3369118089696004</v>
      </c>
      <c r="M11" s="80">
        <v>6.3369118089696004</v>
      </c>
      <c r="N11" s="81">
        <v>97.67031202969801</v>
      </c>
    </row>
    <row r="12" spans="1:14" x14ac:dyDescent="0.3">
      <c r="A12" s="132"/>
      <c r="B12" s="78" t="s">
        <v>7</v>
      </c>
      <c r="C12" s="79">
        <v>15</v>
      </c>
      <c r="D12" s="80">
        <v>0.45689917758148035</v>
      </c>
      <c r="E12" s="80">
        <v>0.45689917758148035</v>
      </c>
      <c r="F12" s="81">
        <v>96.588486140724953</v>
      </c>
      <c r="G12" s="73"/>
      <c r="I12" s="132"/>
      <c r="J12" s="78" t="s">
        <v>7</v>
      </c>
      <c r="K12" s="79">
        <v>1089</v>
      </c>
      <c r="L12" s="80">
        <v>0.43704223938998699</v>
      </c>
      <c r="M12" s="80">
        <v>0.43704223938998699</v>
      </c>
      <c r="N12" s="81">
        <v>98.107354269087992</v>
      </c>
    </row>
    <row r="13" spans="1:14" ht="25.2" x14ac:dyDescent="0.3">
      <c r="A13" s="132"/>
      <c r="B13" s="78" t="s">
        <v>58</v>
      </c>
      <c r="C13" s="79">
        <v>112</v>
      </c>
      <c r="D13" s="80">
        <v>3.4115138592750531</v>
      </c>
      <c r="E13" s="80">
        <v>3.4115138592750531</v>
      </c>
      <c r="F13" s="81">
        <v>100</v>
      </c>
      <c r="G13" s="73"/>
      <c r="I13" s="132"/>
      <c r="J13" s="78" t="s">
        <v>58</v>
      </c>
      <c r="K13" s="79">
        <v>4716</v>
      </c>
      <c r="L13" s="80">
        <v>1.8926457309120095</v>
      </c>
      <c r="M13" s="80">
        <v>1.8926457309120095</v>
      </c>
      <c r="N13" s="81">
        <v>100</v>
      </c>
    </row>
    <row r="14" spans="1:14" ht="15" thickBot="1" x14ac:dyDescent="0.35">
      <c r="A14" s="133"/>
      <c r="B14" s="82" t="s">
        <v>59</v>
      </c>
      <c r="C14" s="83">
        <v>3283</v>
      </c>
      <c r="D14" s="84">
        <v>100</v>
      </c>
      <c r="E14" s="84">
        <v>100</v>
      </c>
      <c r="F14" s="85"/>
      <c r="G14" s="73"/>
      <c r="I14" s="133"/>
      <c r="J14" s="82" t="s">
        <v>59</v>
      </c>
      <c r="K14" s="83">
        <v>249175</v>
      </c>
      <c r="L14" s="84">
        <v>100</v>
      </c>
      <c r="M14" s="84">
        <v>100</v>
      </c>
      <c r="N14" s="85"/>
    </row>
  </sheetData>
  <mergeCells count="6">
    <mergeCell ref="A2:F2"/>
    <mergeCell ref="I2:N2"/>
    <mergeCell ref="A3:B3"/>
    <mergeCell ref="I3:J3"/>
    <mergeCell ref="A4:A14"/>
    <mergeCell ref="I4:I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sqref="A1:N14"/>
    </sheetView>
  </sheetViews>
  <sheetFormatPr defaultRowHeight="14.4" x14ac:dyDescent="0.3"/>
  <sheetData>
    <row r="1" spans="1:14" x14ac:dyDescent="0.3">
      <c r="A1" s="68" t="s">
        <v>78</v>
      </c>
      <c r="I1" s="68" t="s">
        <v>79</v>
      </c>
    </row>
    <row r="2" spans="1:14" ht="15" thickBot="1" x14ac:dyDescent="0.35">
      <c r="A2" s="134" t="s">
        <v>65</v>
      </c>
      <c r="B2" s="135"/>
      <c r="C2" s="135"/>
      <c r="D2" s="135"/>
      <c r="E2" s="135"/>
      <c r="F2" s="135"/>
      <c r="G2" s="86"/>
      <c r="I2" s="134" t="s">
        <v>65</v>
      </c>
      <c r="J2" s="135"/>
      <c r="K2" s="135"/>
      <c r="L2" s="135"/>
      <c r="M2" s="135"/>
      <c r="N2" s="135"/>
    </row>
    <row r="3" spans="1:14" ht="19.2" thickBot="1" x14ac:dyDescent="0.35">
      <c r="A3" s="136" t="s">
        <v>41</v>
      </c>
      <c r="B3" s="137"/>
      <c r="C3" s="87" t="s">
        <v>42</v>
      </c>
      <c r="D3" s="88" t="s">
        <v>43</v>
      </c>
      <c r="E3" s="88" t="s">
        <v>44</v>
      </c>
      <c r="F3" s="89" t="s">
        <v>45</v>
      </c>
      <c r="G3" s="90"/>
      <c r="I3" s="136" t="s">
        <v>41</v>
      </c>
      <c r="J3" s="137"/>
      <c r="K3" s="87" t="s">
        <v>42</v>
      </c>
      <c r="L3" s="88" t="s">
        <v>43</v>
      </c>
      <c r="M3" s="88" t="s">
        <v>44</v>
      </c>
      <c r="N3" s="89" t="s">
        <v>45</v>
      </c>
    </row>
    <row r="4" spans="1:14" ht="25.8" thickBot="1" x14ac:dyDescent="0.35">
      <c r="A4" s="138" t="s">
        <v>46</v>
      </c>
      <c r="B4" s="91" t="s">
        <v>47</v>
      </c>
      <c r="C4" s="92">
        <v>40</v>
      </c>
      <c r="D4" s="93">
        <v>1.1841326228537596</v>
      </c>
      <c r="E4" s="93">
        <v>1.1841326228537596</v>
      </c>
      <c r="F4" s="94">
        <v>1.1841326228537596</v>
      </c>
      <c r="G4" s="95"/>
      <c r="I4" s="138" t="s">
        <v>46</v>
      </c>
      <c r="J4" s="91" t="s">
        <v>47</v>
      </c>
      <c r="K4" s="92">
        <v>3228</v>
      </c>
      <c r="L4" s="93">
        <v>1.3082066869300912</v>
      </c>
      <c r="M4" s="93">
        <v>1.3082066869300912</v>
      </c>
      <c r="N4" s="94">
        <v>1.3082066869300912</v>
      </c>
    </row>
    <row r="5" spans="1:14" ht="16.8" x14ac:dyDescent="0.3">
      <c r="A5" s="139"/>
      <c r="B5" s="96" t="s">
        <v>50</v>
      </c>
      <c r="C5" s="97">
        <v>1054</v>
      </c>
      <c r="D5" s="98">
        <v>31.201894612196568</v>
      </c>
      <c r="E5" s="98">
        <v>31.201894612196568</v>
      </c>
      <c r="F5" s="99">
        <v>32.386027235050321</v>
      </c>
      <c r="G5" s="95"/>
      <c r="I5" s="139"/>
      <c r="J5" s="96" t="s">
        <v>50</v>
      </c>
      <c r="K5" s="97">
        <v>149837</v>
      </c>
      <c r="L5" s="98">
        <v>60.724214792299904</v>
      </c>
      <c r="M5" s="98">
        <v>60.724214792299904</v>
      </c>
      <c r="N5" s="99">
        <v>62.032421479229995</v>
      </c>
    </row>
    <row r="6" spans="1:14" ht="25.2" x14ac:dyDescent="0.3">
      <c r="A6" s="139"/>
      <c r="B6" s="96" t="s">
        <v>63</v>
      </c>
      <c r="C6" s="97">
        <v>275</v>
      </c>
      <c r="D6" s="98">
        <v>8.1409117821195984</v>
      </c>
      <c r="E6" s="98">
        <v>8.1409117821195984</v>
      </c>
      <c r="F6" s="99">
        <v>40.526939017169923</v>
      </c>
      <c r="G6" s="95"/>
      <c r="I6" s="139"/>
      <c r="J6" s="96" t="s">
        <v>63</v>
      </c>
      <c r="K6" s="97">
        <v>15904</v>
      </c>
      <c r="L6" s="98">
        <v>6.4453900709219862</v>
      </c>
      <c r="M6" s="98">
        <v>6.4453900709219862</v>
      </c>
      <c r="N6" s="99">
        <v>68.477811550151984</v>
      </c>
    </row>
    <row r="7" spans="1:14" ht="16.8" x14ac:dyDescent="0.3">
      <c r="A7" s="139"/>
      <c r="B7" s="96" t="s">
        <v>54</v>
      </c>
      <c r="C7" s="97">
        <v>98</v>
      </c>
      <c r="D7" s="98">
        <v>2.9011249259917111</v>
      </c>
      <c r="E7" s="98">
        <v>2.9011249259917111</v>
      </c>
      <c r="F7" s="99">
        <v>43.428063943161632</v>
      </c>
      <c r="G7" s="95"/>
      <c r="I7" s="139"/>
      <c r="J7" s="96" t="s">
        <v>54</v>
      </c>
      <c r="K7" s="97">
        <v>5643</v>
      </c>
      <c r="L7" s="98">
        <v>2.2869300911854107</v>
      </c>
      <c r="M7" s="98">
        <v>2.2869300911854107</v>
      </c>
      <c r="N7" s="99">
        <v>70.76474164133738</v>
      </c>
    </row>
    <row r="8" spans="1:14" ht="25.2" x14ac:dyDescent="0.3">
      <c r="A8" s="139"/>
      <c r="B8" s="96" t="s">
        <v>55</v>
      </c>
      <c r="C8" s="97">
        <v>150</v>
      </c>
      <c r="D8" s="98">
        <v>4.4404973357015987</v>
      </c>
      <c r="E8" s="98">
        <v>4.4404973357015987</v>
      </c>
      <c r="F8" s="99">
        <v>47.868561278863233</v>
      </c>
      <c r="G8" s="95"/>
      <c r="I8" s="139"/>
      <c r="J8" s="96" t="s">
        <v>55</v>
      </c>
      <c r="K8" s="97">
        <v>6606</v>
      </c>
      <c r="L8" s="98">
        <v>2.6772036474164134</v>
      </c>
      <c r="M8" s="98">
        <v>2.6772036474164134</v>
      </c>
      <c r="N8" s="99">
        <v>73.4419452887538</v>
      </c>
    </row>
    <row r="9" spans="1:14" ht="33.6" x14ac:dyDescent="0.3">
      <c r="A9" s="139"/>
      <c r="B9" s="96" t="s">
        <v>56</v>
      </c>
      <c r="C9" s="97">
        <v>834</v>
      </c>
      <c r="D9" s="98">
        <v>24.68916518650089</v>
      </c>
      <c r="E9" s="98">
        <v>24.68916518650089</v>
      </c>
      <c r="F9" s="99">
        <v>72.557726465364127</v>
      </c>
      <c r="G9" s="95"/>
      <c r="I9" s="139"/>
      <c r="J9" s="96" t="s">
        <v>56</v>
      </c>
      <c r="K9" s="97">
        <v>28138</v>
      </c>
      <c r="L9" s="98">
        <v>11.403444782168187</v>
      </c>
      <c r="M9" s="98">
        <v>11.403444782168187</v>
      </c>
      <c r="N9" s="99">
        <v>84.845390070921994</v>
      </c>
    </row>
    <row r="10" spans="1:14" ht="25.2" x14ac:dyDescent="0.3">
      <c r="A10" s="139"/>
      <c r="B10" s="96" t="s">
        <v>57</v>
      </c>
      <c r="C10" s="97">
        <v>470</v>
      </c>
      <c r="D10" s="98">
        <v>13.913558318531678</v>
      </c>
      <c r="E10" s="98">
        <v>13.913558318531678</v>
      </c>
      <c r="F10" s="99">
        <v>86.471284783895797</v>
      </c>
      <c r="G10" s="95"/>
      <c r="I10" s="139"/>
      <c r="J10" s="96" t="s">
        <v>57</v>
      </c>
      <c r="K10" s="97">
        <v>15632</v>
      </c>
      <c r="L10" s="98">
        <v>6.33515704154002</v>
      </c>
      <c r="M10" s="98">
        <v>6.33515704154002</v>
      </c>
      <c r="N10" s="99">
        <v>91.180547112462008</v>
      </c>
    </row>
    <row r="11" spans="1:14" x14ac:dyDescent="0.3">
      <c r="A11" s="139"/>
      <c r="B11" s="96" t="s">
        <v>1</v>
      </c>
      <c r="C11" s="97">
        <v>296</v>
      </c>
      <c r="D11" s="98">
        <v>8.7625814091178214</v>
      </c>
      <c r="E11" s="98">
        <v>8.7625814091178214</v>
      </c>
      <c r="F11" s="99">
        <v>95.233866193013611</v>
      </c>
      <c r="G11" s="95"/>
      <c r="I11" s="139"/>
      <c r="J11" s="96" t="s">
        <v>1</v>
      </c>
      <c r="K11" s="97">
        <v>15844</v>
      </c>
      <c r="L11" s="98">
        <v>6.4210739614994932</v>
      </c>
      <c r="M11" s="98">
        <v>6.4210739614994932</v>
      </c>
      <c r="N11" s="99">
        <v>97.601621073961496</v>
      </c>
    </row>
    <row r="12" spans="1:14" x14ac:dyDescent="0.3">
      <c r="A12" s="139"/>
      <c r="B12" s="96" t="s">
        <v>7</v>
      </c>
      <c r="C12" s="97">
        <v>23</v>
      </c>
      <c r="D12" s="98">
        <v>0.68087625814091179</v>
      </c>
      <c r="E12" s="98">
        <v>0.68087625814091179</v>
      </c>
      <c r="F12" s="99">
        <v>95.914742451154538</v>
      </c>
      <c r="G12" s="95"/>
      <c r="I12" s="139"/>
      <c r="J12" s="96" t="s">
        <v>7</v>
      </c>
      <c r="K12" s="97">
        <v>1024</v>
      </c>
      <c r="L12" s="98">
        <v>0.41499493414387029</v>
      </c>
      <c r="M12" s="98">
        <v>0.41499493414387029</v>
      </c>
      <c r="N12" s="99">
        <v>98.016616008105373</v>
      </c>
    </row>
    <row r="13" spans="1:14" ht="25.2" x14ac:dyDescent="0.3">
      <c r="A13" s="139"/>
      <c r="B13" s="96" t="s">
        <v>58</v>
      </c>
      <c r="C13" s="97">
        <v>138</v>
      </c>
      <c r="D13" s="98">
        <v>4.0852575488454708</v>
      </c>
      <c r="E13" s="98">
        <v>4.0852575488454708</v>
      </c>
      <c r="F13" s="99">
        <v>100</v>
      </c>
      <c r="G13" s="95"/>
      <c r="I13" s="139"/>
      <c r="J13" s="96" t="s">
        <v>58</v>
      </c>
      <c r="K13" s="97">
        <v>4894</v>
      </c>
      <c r="L13" s="98">
        <v>1.9833839918946303</v>
      </c>
      <c r="M13" s="98">
        <v>1.9833839918946303</v>
      </c>
      <c r="N13" s="99">
        <v>100</v>
      </c>
    </row>
    <row r="14" spans="1:14" ht="15" thickBot="1" x14ac:dyDescent="0.35">
      <c r="A14" s="140"/>
      <c r="B14" s="100" t="s">
        <v>59</v>
      </c>
      <c r="C14" s="101">
        <v>3378</v>
      </c>
      <c r="D14" s="102">
        <v>100</v>
      </c>
      <c r="E14" s="102">
        <v>100</v>
      </c>
      <c r="F14" s="103"/>
      <c r="G14" s="104"/>
      <c r="I14" s="140"/>
      <c r="J14" s="100" t="s">
        <v>59</v>
      </c>
      <c r="K14" s="101">
        <v>246750</v>
      </c>
      <c r="L14" s="102">
        <v>100</v>
      </c>
      <c r="M14" s="102">
        <v>100</v>
      </c>
      <c r="N14" s="103"/>
    </row>
  </sheetData>
  <mergeCells count="6">
    <mergeCell ref="A2:F2"/>
    <mergeCell ref="I2:N2"/>
    <mergeCell ref="A3:B3"/>
    <mergeCell ref="I3:J3"/>
    <mergeCell ref="A4:A14"/>
    <mergeCell ref="I4:I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Tab. IS.TS.2</vt:lpstr>
      <vt:lpstr>Foglio3</vt:lpstr>
      <vt:lpstr>Dati 2016 da spss</vt:lpstr>
      <vt:lpstr>Dati 2017 da spss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2014-09-30T09:14:00Z</cp:lastPrinted>
  <dcterms:created xsi:type="dcterms:W3CDTF">2014-06-20T06:49:27Z</dcterms:created>
  <dcterms:modified xsi:type="dcterms:W3CDTF">2018-10-23T04:52:44Z</dcterms:modified>
</cp:coreProperties>
</file>